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6.xml.rels" ContentType="application/vnd.openxmlformats-package.relationships+xml"/>
  <Override PartName="/xl/comments2.xml" ContentType="application/vnd.openxmlformats-officedocument.spreadsheetml.comments+xml"/>
  <Override PartName="/xl/comments6.xml" ContentType="application/vnd.openxmlformats-officedocument.spreadsheetml.comments+xml"/>
  <Override PartName="/xl/media/image1.png" ContentType="image/p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Podatci o IVU" sheetId="1" state="visible" r:id="rId2"/>
    <sheet name="Podatci o sustavima po ZO" sheetId="2" state="visible" r:id="rId3"/>
    <sheet name="Int. kont_INTERNI laborat_2019" sheetId="3" state="visible" r:id="rId4"/>
    <sheet name="Int. kont_VANJSKI laborat_2019" sheetId="4" state="visible" r:id="rId5"/>
    <sheet name="Obavijesti potrosacima_2019" sheetId="5" state="visible" r:id="rId6"/>
    <sheet name="Podatci po JIVU" sheetId="6" state="hidden" r:id="rId7"/>
    <sheet name="Padajuci izb-Novo" sheetId="7" state="hidden" r:id="rId8"/>
    <sheet name="Sheet2" sheetId="8" state="hidden" r:id="rId9"/>
    <sheet name="Padajuci izbornici" sheetId="9" state="hidden" r:id="rId10"/>
  </sheets>
  <externalReferences>
    <externalReference r:id="rId11"/>
  </externalReferences>
  <definedNames>
    <definedName function="false" hidden="true" localSheetId="2" name="_xlnm._FilterDatabase" vbProcedure="false">'Int. kont_INTERNI laborat_2019'!$A$1:$O$342</definedName>
    <definedName function="false" hidden="true" localSheetId="3" name="_xlnm._FilterDatabase" vbProcedure="false">'Int. kont_VANJSKI laborat_2019'!$A$1:$O$347</definedName>
    <definedName function="false" hidden="true" localSheetId="0" name="_xlnm._FilterDatabase" vbProcedure="false">'Podatci o IVU'!$A$1:$O$140</definedName>
    <definedName function="false" hidden="false" localSheetId="1" name="_xlnm.Print_Titles" vbProcedure="false">'Podatci o sustavima po ZO'!$1:$1</definedName>
    <definedName function="false" hidden="true" localSheetId="1" name="_xlnm._FilterDatabase" vbProcedure="false">'Podatci o sustavima po ZO'!$A$1:$AQ$358</definedName>
    <definedName function="false" hidden="true" localSheetId="5" name="_xlnm._FilterDatabase" vbProcedure="false">'Podatci po JIVU'!$A$1:$AQ$68</definedName>
    <definedName function="false" hidden="false" name="aer" vbProcedure="false">'Padajuci izbornici'!$A$25:$A$41</definedName>
    <definedName function="false" hidden="false" name="DA" vbProcedure="false">'Padajuci izbornici'!$D$11:$D$13</definedName>
    <definedName function="false" hidden="false" name="DANE" vbProcedure="false">'Padajuci izbornici'!$A$7:$A$8</definedName>
    <definedName function="false" hidden="false" name="dez" vbProcedure="false">'Padajuci izbornici'!$A$69:$A$77</definedName>
    <definedName function="false" hidden="false" name="Dezinfekcija_novo" vbProcedure="false">'Padajuci izb-Novo'!$A$69:$A$83</definedName>
    <definedName function="false" hidden="false" name="Dezinf_novo" vbProcedure="false">'Padajuci izb-Novo'!$A$69:$A$83</definedName>
    <definedName function="false" hidden="false" name="god" vbProcedure="false">'Padajuci izbornici'!$G$46:$G$63</definedName>
    <definedName function="false" hidden="false" name="J" vbProcedure="false">'Padajuci izbornici'!$F$29:$F$32</definedName>
    <definedName function="false" hidden="false" name="lab" vbProcedure="false">'Padajuci izbornici'!$F$24:$F$26</definedName>
    <definedName function="false" hidden="false" name="mat" vbProcedure="false">'Padajuci izbornici'!$A$81:$A$93</definedName>
    <definedName function="false" hidden="false" name="Materijal" vbProcedure="false">'Padajuci izbornici'!$A$81:$A$92</definedName>
    <definedName function="false" hidden="false" name="Materijali_novo" vbProcedure="false">'Padajuci izb-Novo'!$A$87:$A$107</definedName>
    <definedName function="false" hidden="false" name="MAt_novo" vbProcedure="false">'Padajuci izb-Novo'!$A$87:$A$107</definedName>
    <definedName function="false" hidden="false" name="na" vbProcedure="false">'Padajuci izbornici'!$G$38:$G$42</definedName>
    <definedName function="false" hidden="false" name="Način" vbProcedure="false">'Padajuci izbornici'!$A$69:$A$76</definedName>
    <definedName function="false" hidden="false" name="Način_obavještavanja" vbProcedure="false">'Padajuci izb-Novo'!$D$16:$D$20</definedName>
    <definedName function="false" hidden="false" name="Obrada" vbProcedure="false">'Padajuci izbornici'!$A$25:$A$40</definedName>
    <definedName function="false" hidden="false" name="par" vbProcedure="false">'Padajuci izbornici'!$A$46:$A$65</definedName>
    <definedName function="false" hidden="false" name="parametri" vbProcedure="false">'Padajuci izbornici'!$A$46:$A$64</definedName>
    <definedName function="false" hidden="false" name="Period" vbProcedure="false">'Padajuci izb-Novo'!$H$72:$H$76</definedName>
    <definedName function="false" hidden="false" name="površinska" vbProcedure="false">'Padajuci izbornici'!$A$2:$A$4</definedName>
    <definedName function="false" hidden="false" name="prvo" vbProcedure="false">'Padajuci izbornici'!$A$17:$A$19</definedName>
    <definedName function="false" hidden="false" name="radnja" vbProcedure="false">'Padajuci izbornici'!$H$2:$H$13</definedName>
    <definedName function="false" hidden="false" name="sustav" vbProcedure="false">'Padajuci izbornici'!$A$12:$A$13</definedName>
    <definedName function="false" hidden="false" name="Sustav_novo" vbProcedure="false">'Padajuci izb-Novo'!$A$12:$A$14</definedName>
    <definedName function="false" hidden="false" name="t" vbProcedure="false">'Padajuci izbornici'!$A$2:$A$4</definedName>
    <definedName function="false" hidden="false" name="tip" vbProcedure="false">'Padajuci izbornici'!$A$2:$A$4</definedName>
    <definedName function="false" hidden="false" name="tip_sustava" vbProcedure="false">'Padajuci izb-Novo'!$A$12:$A$14</definedName>
    <definedName function="false" hidden="false" name="Tip_Vode" vbProcedure="false">'Padajuci izb-Novo'!$A$2:$A$5</definedName>
    <definedName function="false" hidden="false" name="Tlačni" vbProcedure="false">'Padajuci izb-Novo'!$A$12:$A$13</definedName>
    <definedName function="false" hidden="false" name="Ucestalost_novo" vbProcedure="false">'Padajuci izb-Novo'!$F$72:$F$80</definedName>
    <definedName function="false" hidden="false" name="uzrok" vbProcedure="false">'Padajuci izbornici'!$F$2:$F$8</definedName>
    <definedName function="false" hidden="false" name="Učestalost_novo" vbProcedure="false">'Padajuci izb-Novo'!$F$72:$F$80</definedName>
    <definedName function="false" hidden="false" name="Voda" vbProcedure="false">'Padajuci izb-Novo'!$A$2:$A$5</definedName>
    <definedName function="false" hidden="false" name="vrijeme" vbProcedure="false">'Padajuci izbornici'!$H$18:$H$21</definedName>
    <definedName function="false" hidden="false" localSheetId="1" name="_xlnm.Print_Titles" vbProcedure="false">'Podatci o sustavima po ZO'!$1:$1</definedName>
    <definedName function="false" hidden="false" localSheetId="1" name="_xlnm.Print_Titles_0" vbProcedure="false">'Podatci o sustavima po ZO'!$1:$1</definedName>
    <definedName function="false" hidden="false" localSheetId="1" name="_xlnm.Print_Titles_0_0" vbProcedure="false">'Podatci o sustavima po ZO'!$1:$1</definedName>
    <definedName function="false" hidden="false" localSheetId="1" name="_xlnm.Print_Titles_0_0_0" vbProcedure="false">'Podatci o sustavima po ZO'!$1:$1</definedName>
    <definedName function="false" hidden="false" localSheetId="1" name="_xlnm.Print_Titles_0_0_0_0" vbProcedure="false">'Podatci o sustavima po ZO'!$1:$1</definedName>
    <definedName function="false" hidden="false" localSheetId="1" name="_xlnm.Print_Titles_0_0_0_0_0" vbProcedure="false">'Podatci o sustavima po ZO'!$1:$1</definedName>
    <definedName function="false" hidden="false" localSheetId="1" name="_xlnm.Print_Titles_0_0_0_0_0_0" vbProcedure="false">'Podatci o sustavima po ZO'!$1:$1</definedName>
    <definedName function="false" hidden="false" localSheetId="1" name="_xlnm.Print_Titles_0_0_0_0_0_0_0" vbProcedure="false">'Podatci o sustavima po ZO'!$1:$1</definedName>
    <definedName function="false" hidden="false" localSheetId="1" name="_xlnm.Print_Titles_0_0_0_0_0_0_0_0" vbProcedure="false">'Podatci o sustavima po ZO'!$1:$1</definedName>
    <definedName function="false" hidden="false" localSheetId="1" name="_xlnm.Print_Titles_0_0_0_0_0_0_0_0_0" vbProcedure="false">'Podatci o sustavima po ZO'!$1:$1</definedName>
    <definedName function="false" hidden="false" localSheetId="1" name="_xlnm.Print_Titles_0_0_0_0_0_0_0_0_0_0" vbProcedure="false">'Podatci o sustavima po ZO'!$1:$1</definedName>
    <definedName function="false" hidden="false" localSheetId="1" name="_xlnm.Print_Titles_0_0_0_0_0_0_0_0_0_0_0" vbProcedure="false">'Podatci o sustavima po ZO'!$1:$1</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L113" authorId="0">
      <text>
        <r>
          <rPr>
            <b val="true"/>
            <sz val="9"/>
            <color rgb="FF000000"/>
            <rFont val="Tahoma"/>
            <family val="2"/>
            <charset val="238"/>
          </rPr>
          <t xml:space="preserve">Autor:
</t>
        </r>
        <r>
          <rPr>
            <sz val="9"/>
            <color rgb="FF000000"/>
            <rFont val="Tahoma"/>
            <family val="2"/>
            <charset val="238"/>
          </rPr>
          <t xml:space="preserve">informacije se daju putem lokalnih radiopostaj i web stranice Vodovodaa</t>
        </r>
      </text>
    </comment>
  </commentList>
</comments>
</file>

<file path=xl/comments2.xml><?xml version="1.0" encoding="utf-8"?>
<comments xmlns="http://schemas.openxmlformats.org/spreadsheetml/2006/main" xmlns:xdr="http://schemas.openxmlformats.org/drawingml/2006/spreadsheetDrawing">
  <authors>
    <author> </author>
  </authors>
  <commentList>
    <comment ref="D231" authorId="0">
      <text>
        <r>
          <rPr>
            <sz val="9"/>
            <color rgb="FF000000"/>
            <rFont val="Tahoma"/>
            <family val="2"/>
            <charset val="1"/>
          </rPr>
          <t xml:space="preserve">Naselje Glavina Gornja spada pod ZO OPAČAC</t>
        </r>
      </text>
    </comment>
    <comment ref="D315" authorId="0">
      <text>
        <r>
          <rPr>
            <b val="true"/>
            <sz val="9"/>
            <color rgb="FF000000"/>
            <rFont val="Tahoma"/>
            <family val="2"/>
            <charset val="238"/>
          </rPr>
          <t xml:space="preserve">Nicoletta Berovic: </t>
        </r>
        <r>
          <rPr>
            <sz val="9"/>
            <color rgb="FF000000"/>
            <rFont val="Tahoma"/>
            <family val="2"/>
            <charset val="238"/>
          </rPr>
          <t xml:space="preserve">Iz popisa izbaciti Nadvoda i Ždrilo
</t>
        </r>
      </text>
    </comment>
    <comment ref="G175" authorId="0">
      <text>
        <r>
          <rPr>
            <b val="true"/>
            <sz val="9"/>
            <color rgb="FF000000"/>
            <rFont val="Tahoma"/>
            <family val="2"/>
            <charset val="1"/>
          </rPr>
          <t xml:space="preserve">Autor:
</t>
        </r>
        <r>
          <rPr>
            <sz val="9"/>
            <color rgb="FF000000"/>
            <rFont val="Tahoma"/>
            <family val="2"/>
            <charset val="1"/>
          </rPr>
          <t xml:space="preserve"> DEAN _ISPUNI ZA 2017g </t>
        </r>
      </text>
    </comment>
    <comment ref="W239" authorId="0">
      <text>
        <r>
          <rPr>
            <b val="true"/>
            <sz val="9"/>
            <color rgb="FF000000"/>
            <rFont val="Tahoma"/>
            <family val="2"/>
            <charset val="1"/>
          </rPr>
          <t xml:space="preserve">Autor:
i </t>
        </r>
        <r>
          <rPr>
            <sz val="9"/>
            <color rgb="FF000000"/>
            <rFont val="Tahoma"/>
            <family val="2"/>
            <charset val="1"/>
          </rPr>
          <t xml:space="preserve">Na hipoklorit</t>
        </r>
      </text>
    </comment>
    <comment ref="X219" authorId="0">
      <text>
        <r>
          <rPr>
            <sz val="10"/>
            <rFont val="Arial"/>
            <family val="2"/>
            <charset val="238"/>
          </rPr>
          <t xml:space="preserve">I lab zavoda za javno zdravstvo</t>
        </r>
      </text>
    </comment>
    <comment ref="X220" authorId="0">
      <text>
        <r>
          <rPr>
            <sz val="10"/>
            <rFont val="Arial"/>
            <family val="2"/>
            <charset val="238"/>
          </rPr>
          <t xml:space="preserve">I lab. Zavod aj javno zdravstvo</t>
        </r>
      </text>
    </comment>
    <comment ref="X223" authorId="0">
      <text>
        <r>
          <rPr>
            <sz val="10"/>
            <rFont val="Arial"/>
            <family val="2"/>
            <charset val="238"/>
          </rPr>
          <t xml:space="preserve">I lab. Zavoda z ajavno zdravstvo</t>
        </r>
      </text>
    </comment>
    <comment ref="X229" authorId="0">
      <text>
        <r>
          <rPr>
            <sz val="10"/>
            <rFont val="Arial"/>
            <family val="2"/>
            <charset val="238"/>
          </rPr>
          <t xml:space="preserve">I lab. Zavoda za javno zdravstvo</t>
        </r>
      </text>
    </comment>
    <comment ref="X231" authorId="0">
      <text>
        <r>
          <rPr>
            <b val="true"/>
            <sz val="9"/>
            <color rgb="FF000000"/>
            <rFont val="Tahoma"/>
            <family val="2"/>
            <charset val="238"/>
          </rPr>
          <t xml:space="preserve">Autor:
</t>
        </r>
        <r>
          <rPr>
            <sz val="9"/>
            <color rgb="FF000000"/>
            <rFont val="Tahoma"/>
            <family val="2"/>
            <charset val="238"/>
          </rPr>
          <t xml:space="preserve">Skupa s Internim laboratorijem</t>
        </r>
      </text>
    </comment>
    <comment ref="X233" authorId="0">
      <text>
        <r>
          <rPr>
            <sz val="10"/>
            <rFont val="Arial"/>
            <family val="2"/>
            <charset val="238"/>
          </rPr>
          <t xml:space="preserve">I lab. Zavoda za javno zdravstvo</t>
        </r>
      </text>
    </comment>
    <comment ref="X239" authorId="0">
      <text>
        <r>
          <rPr>
            <b val="true"/>
            <sz val="9"/>
            <color rgb="FF000000"/>
            <rFont val="Tahoma"/>
            <family val="2"/>
            <charset val="238"/>
          </rPr>
          <t xml:space="preserve">Autor:
</t>
        </r>
        <r>
          <rPr>
            <sz val="9"/>
            <color rgb="FF000000"/>
            <rFont val="Tahoma"/>
            <family val="2"/>
            <charset val="238"/>
          </rPr>
          <t xml:space="preserve">Skupa s Internim labratorijem</t>
        </r>
      </text>
    </comment>
    <comment ref="X240" authorId="0">
      <text>
        <r>
          <rPr>
            <sz val="10"/>
            <rFont val="Arial"/>
            <family val="2"/>
            <charset val="238"/>
          </rPr>
          <t xml:space="preserve">I lab. Zavoda za javno zdravstvo</t>
        </r>
      </text>
    </comment>
    <comment ref="Z207" authorId="0">
      <text>
        <r>
          <rPr>
            <b val="true"/>
            <sz val="9"/>
            <color rgb="FF000000"/>
            <rFont val="Tahoma"/>
            <family val="2"/>
            <charset val="238"/>
          </rPr>
          <t xml:space="preserve">Autor:
</t>
        </r>
        <r>
          <rPr>
            <sz val="9"/>
            <color rgb="FF000000"/>
            <rFont val="Tahoma"/>
            <family val="2"/>
            <charset val="238"/>
          </rPr>
          <t xml:space="preserve">Odnosi se na odstupanja prilikom uzimanja mjesečnog uzorka vode iz vodoopskrbne mreže (npr mikrobiološko odstupanje)</t>
        </r>
      </text>
    </comment>
  </commentList>
</comments>
</file>

<file path=xl/comments6.xml><?xml version="1.0" encoding="utf-8"?>
<comments xmlns="http://schemas.openxmlformats.org/spreadsheetml/2006/main" xmlns:xdr="http://schemas.openxmlformats.org/drawingml/2006/spreadsheetDrawing">
  <authors>
    <author> </author>
  </authors>
  <commentList>
    <comment ref="D232" authorId="0">
      <text>
        <r>
          <rPr>
            <sz val="9"/>
            <color rgb="FF000000"/>
            <rFont val="Tahoma"/>
            <family val="2"/>
            <charset val="1"/>
          </rPr>
          <t xml:space="preserve">Naselje Glavina Gornja spada pod ZO OPAČAC</t>
        </r>
      </text>
    </comment>
    <comment ref="D322" authorId="0">
      <text>
        <r>
          <rPr>
            <b val="true"/>
            <sz val="9"/>
            <color rgb="FF000000"/>
            <rFont val="Tahoma"/>
            <family val="2"/>
            <charset val="238"/>
          </rPr>
          <t xml:space="preserve">Nicoletta Berovic: </t>
        </r>
        <r>
          <rPr>
            <sz val="9"/>
            <color rgb="FF000000"/>
            <rFont val="Tahoma"/>
            <family val="2"/>
            <charset val="238"/>
          </rPr>
          <t xml:space="preserve">Iz popisa izbaciti Nadvoda i Ždrilo
</t>
        </r>
      </text>
    </comment>
    <comment ref="G176" authorId="0">
      <text>
        <r>
          <rPr>
            <b val="true"/>
            <sz val="9"/>
            <color rgb="FF000000"/>
            <rFont val="Tahoma"/>
            <family val="2"/>
            <charset val="1"/>
          </rPr>
          <t xml:space="preserve">Autor:
</t>
        </r>
        <r>
          <rPr>
            <sz val="9"/>
            <color rgb="FF000000"/>
            <rFont val="Tahoma"/>
            <family val="2"/>
            <charset val="1"/>
          </rPr>
          <t xml:space="preserve"> DEAN _ISPUNI ZA 2017g </t>
        </r>
      </text>
    </comment>
    <comment ref="W240" authorId="0">
      <text>
        <r>
          <rPr>
            <b val="true"/>
            <sz val="9"/>
            <color rgb="FF000000"/>
            <rFont val="Tahoma"/>
            <family val="2"/>
            <charset val="1"/>
          </rPr>
          <t xml:space="preserve">Autor:
i </t>
        </r>
        <r>
          <rPr>
            <sz val="9"/>
            <color rgb="FF000000"/>
            <rFont val="Tahoma"/>
            <family val="2"/>
            <charset val="1"/>
          </rPr>
          <t xml:space="preserve">Na hipoklorit</t>
        </r>
      </text>
    </comment>
    <comment ref="X220" authorId="0">
      <text>
        <r>
          <rPr>
            <sz val="10"/>
            <rFont val="Arial"/>
            <family val="2"/>
            <charset val="238"/>
          </rPr>
          <t xml:space="preserve">I lab zavoda za javno zdravstvo</t>
        </r>
      </text>
    </comment>
    <comment ref="X221" authorId="0">
      <text>
        <r>
          <rPr>
            <sz val="10"/>
            <rFont val="Arial"/>
            <family val="2"/>
            <charset val="238"/>
          </rPr>
          <t xml:space="preserve">I lab. Zavod aj javno zdravstvo</t>
        </r>
      </text>
    </comment>
    <comment ref="X224" authorId="0">
      <text>
        <r>
          <rPr>
            <sz val="10"/>
            <rFont val="Arial"/>
            <family val="2"/>
            <charset val="238"/>
          </rPr>
          <t xml:space="preserve">I lab. Zavoda z ajavno zdravstvo</t>
        </r>
      </text>
    </comment>
    <comment ref="X230" authorId="0">
      <text>
        <r>
          <rPr>
            <sz val="10"/>
            <rFont val="Arial"/>
            <family val="2"/>
            <charset val="238"/>
          </rPr>
          <t xml:space="preserve">I lab. Zavoda za javno zdravstvo</t>
        </r>
      </text>
    </comment>
    <comment ref="X232" authorId="0">
      <text>
        <r>
          <rPr>
            <b val="true"/>
            <sz val="9"/>
            <color rgb="FF000000"/>
            <rFont val="Tahoma"/>
            <family val="2"/>
            <charset val="238"/>
          </rPr>
          <t xml:space="preserve">Autor:
</t>
        </r>
        <r>
          <rPr>
            <sz val="9"/>
            <color rgb="FF000000"/>
            <rFont val="Tahoma"/>
            <family val="2"/>
            <charset val="238"/>
          </rPr>
          <t xml:space="preserve">Skupa s Internim laboratorijem</t>
        </r>
      </text>
    </comment>
    <comment ref="X234" authorId="0">
      <text>
        <r>
          <rPr>
            <sz val="10"/>
            <rFont val="Arial"/>
            <family val="2"/>
            <charset val="238"/>
          </rPr>
          <t xml:space="preserve">I lab. Zavoda za javno zdravstvo</t>
        </r>
      </text>
    </comment>
    <comment ref="X240" authorId="0">
      <text>
        <r>
          <rPr>
            <b val="true"/>
            <sz val="9"/>
            <color rgb="FF000000"/>
            <rFont val="Tahoma"/>
            <family val="2"/>
            <charset val="238"/>
          </rPr>
          <t xml:space="preserve">Autor:
</t>
        </r>
        <r>
          <rPr>
            <sz val="9"/>
            <color rgb="FF000000"/>
            <rFont val="Tahoma"/>
            <family val="2"/>
            <charset val="238"/>
          </rPr>
          <t xml:space="preserve">Skupa s Internim labratorijem</t>
        </r>
      </text>
    </comment>
    <comment ref="X241" authorId="0">
      <text>
        <r>
          <rPr>
            <sz val="10"/>
            <rFont val="Arial"/>
            <family val="2"/>
            <charset val="238"/>
          </rPr>
          <t xml:space="preserve">I lab. Zavoda za javno zdravstvo</t>
        </r>
      </text>
    </comment>
    <comment ref="Z208" authorId="0">
      <text>
        <r>
          <rPr>
            <b val="true"/>
            <sz val="9"/>
            <color rgb="FF000000"/>
            <rFont val="Tahoma"/>
            <family val="2"/>
            <charset val="238"/>
          </rPr>
          <t xml:space="preserve">Autor:
</t>
        </r>
        <r>
          <rPr>
            <sz val="9"/>
            <color rgb="FF000000"/>
            <rFont val="Tahoma"/>
            <family val="2"/>
            <charset val="238"/>
          </rPr>
          <t xml:space="preserve">Odnosi se na odstupanja prilikom uzimanja mjesečnog uzorka vode iz vodoopskrbne mreže (npr mikrobiološko odstupanje)</t>
        </r>
      </text>
    </comment>
  </commentList>
</comments>
</file>

<file path=xl/sharedStrings.xml><?xml version="1.0" encoding="utf-8"?>
<sst xmlns="http://schemas.openxmlformats.org/spreadsheetml/2006/main" count="12174" uniqueCount="2825">
  <si>
    <t xml:space="preserve">ŽUPANIJA </t>
  </si>
  <si>
    <t xml:space="preserve">Naziv isporučitelja vodne usluge</t>
  </si>
  <si>
    <t xml:space="preserve">Direktor</t>
  </si>
  <si>
    <t xml:space="preserve">E-mail</t>
  </si>
  <si>
    <t xml:space="preserve">Telefon</t>
  </si>
  <si>
    <t xml:space="preserve">Osoba odgovorna za kvalitetu vode</t>
  </si>
  <si>
    <t xml:space="preserve">Mobitel</t>
  </si>
  <si>
    <t xml:space="preserve">web stranica</t>
  </si>
  <si>
    <t xml:space="preserve">Pravna osoba informira javnost o kvaliteti vode za piće </t>
  </si>
  <si>
    <t xml:space="preserve">Način i mjesto gdje se informacije mogu naći </t>
  </si>
  <si>
    <t xml:space="preserve">Uveden HACCP  sustav </t>
  </si>
  <si>
    <t xml:space="preserve">Godina uvođenja HACCP sustava</t>
  </si>
  <si>
    <t xml:space="preserve">Sustav certificiran od certifikacijske kuće </t>
  </si>
  <si>
    <t xml:space="preserve">Bjelovarsko-bilogorska</t>
  </si>
  <si>
    <t xml:space="preserve">KAPELAKOM d.o.o. 
(98109389097) Bilogorska 90, 43203 Kapela </t>
  </si>
  <si>
    <t xml:space="preserve">DARIO PRELEC</t>
  </si>
  <si>
    <t xml:space="preserve">općina-kapela@bj.t-com.hr</t>
  </si>
  <si>
    <t xml:space="preserve">043/884-917</t>
  </si>
  <si>
    <t xml:space="preserve">VODNE USLUGE BJELOVAR</t>
  </si>
  <si>
    <t xml:space="preserve">099/806-0889</t>
  </si>
  <si>
    <t xml:space="preserve">www.opcina-kapela.hr</t>
  </si>
  <si>
    <t xml:space="preserve">Da</t>
  </si>
  <si>
    <t xml:space="preserve">NE</t>
  </si>
  <si>
    <t xml:space="preserve">VODOVOD d.o.o. 
(08055630431) Kralja Tomislava 10, 43270 Veliki Grđevac </t>
  </si>
  <si>
    <t xml:space="preserve">NENAD RUŽIĆ</t>
  </si>
  <si>
    <t xml:space="preserve">vodovod.vg@gmail.com</t>
  </si>
  <si>
    <t xml:space="preserve">098/398174</t>
  </si>
  <si>
    <t xml:space="preserve">vodovod-vg@gmail.com</t>
  </si>
  <si>
    <t xml:space="preserve">098 398 174</t>
  </si>
  <si>
    <t xml:space="preserve">www.vodovod-vg.hr</t>
  </si>
  <si>
    <t xml:space="preserve">Internet stranica</t>
  </si>
  <si>
    <t xml:space="preserve">da</t>
  </si>
  <si>
    <t xml:space="preserve">VODNE USLUGE d.o.o. 
(43307218011) FERDE LIVADIĆA 14/A, 43000 Bjelovar </t>
  </si>
  <si>
    <t xml:space="preserve">IVAN IVANČIĆ</t>
  </si>
  <si>
    <t xml:space="preserve">uprava@vodneusluge-bj.hr</t>
  </si>
  <si>
    <t xml:space="preserve">043/622-100</t>
  </si>
  <si>
    <t xml:space="preserve">MILENA JASIKA</t>
  </si>
  <si>
    <t xml:space="preserve">razvojinvesticije@vodneusluge-bj.hr</t>
  </si>
  <si>
    <t xml:space="preserve">043/622-115</t>
  </si>
  <si>
    <t xml:space="preserve">099/211-2894</t>
  </si>
  <si>
    <t xml:space="preserve">http://vodneusluge-bj.hr/</t>
  </si>
  <si>
    <t xml:space="preserve">http://vodneusluge-bj.hr/vodoopskrba/vodocrpiliste/kvaliteta-vode</t>
  </si>
  <si>
    <t xml:space="preserve">KOMUNALIJE VODOVOD  D.O.O. 
(80000408229) SVETOG ANDRIJE 14, 43240 Čazma </t>
  </si>
  <si>
    <t xml:space="preserve">IVAN BELJAN</t>
  </si>
  <si>
    <t xml:space="preserve">tehnicka@komunalije.htnet.hr</t>
  </si>
  <si>
    <t xml:space="preserve">091/1771011</t>
  </si>
  <si>
    <t xml:space="preserve">Matio Fučkalo</t>
  </si>
  <si>
    <t xml:space="preserve">043 772505</t>
  </si>
  <si>
    <t xml:space="preserve">091 1771025</t>
  </si>
  <si>
    <t xml:space="preserve">www.komunalije-vodovod.hr</t>
  </si>
  <si>
    <t xml:space="preserve">Vodovod Grubišno Polje d.o.o. OIB: 20467642070,I.N.Jemeršića 37.c, 43290 Grubišno Polje </t>
  </si>
  <si>
    <t xml:space="preserve">IVAN VEREŠ</t>
  </si>
  <si>
    <t xml:space="preserve">vodovod@vodovod-gp.hr</t>
  </si>
  <si>
    <t xml:space="preserve">043/485006</t>
  </si>
  <si>
    <t xml:space="preserve">ivan.veres@komunalac-gp.hr</t>
  </si>
  <si>
    <t xml:space="preserve">098 436 183</t>
  </si>
  <si>
    <t xml:space="preserve">www.vodovod-gp.hr/</t>
  </si>
  <si>
    <t xml:space="preserve">Ne</t>
  </si>
  <si>
    <t xml:space="preserve">VODA GAREŠNICA d.o.o. 
(28215207993) Mate Lovraka 30, 43280 Garešnica </t>
  </si>
  <si>
    <t xml:space="preserve">DRAŽEN BENGEZ</t>
  </si>
  <si>
    <t xml:space="preserve">komunalac1@bj.t-com.hr</t>
  </si>
  <si>
    <t xml:space="preserve">043/531060</t>
  </si>
  <si>
    <t xml:space="preserve">ZDRAVKO BOGOVIĆ</t>
  </si>
  <si>
    <t xml:space="preserve">043/532140</t>
  </si>
  <si>
    <t xml:space="preserve">091/1531066</t>
  </si>
  <si>
    <t xml:space="preserve">http://komunalac-garesnica.hr/</t>
  </si>
  <si>
    <t xml:space="preserve">DARKOM VODOOPSKRBA I ODVODNJA d.o.o. 
(07083287411) Josipa Kozarca 19, 43500 Daruvar </t>
  </si>
  <si>
    <t xml:space="preserve">VLATKO  ČARAPOVIĆ</t>
  </si>
  <si>
    <t xml:space="preserve">vlatko.carapovic@darkom-daruvar.hr</t>
  </si>
  <si>
    <t xml:space="preserve">043/440774</t>
  </si>
  <si>
    <t xml:space="preserve">SANJA ŠMIDT PELIKAN</t>
  </si>
  <si>
    <t xml:space="preserve">sanja.smidt@darkom-daruvar.hr</t>
  </si>
  <si>
    <t xml:space="preserve">043/331754</t>
  </si>
  <si>
    <t xml:space="preserve">0916045972</t>
  </si>
  <si>
    <t xml:space="preserve">www.darkom-daruvar.hr</t>
  </si>
  <si>
    <t xml:space="preserve">DA</t>
  </si>
  <si>
    <t xml:space="preserve">Brodsko-posavska</t>
  </si>
  <si>
    <t xml:space="preserve">VODOVOD D.O.O. 
(80535169523) NIKOLE ZRINSKOG 25, 35000 Slavonski Brod </t>
  </si>
  <si>
    <t xml:space="preserve">Stjepan Aščić dipl.ing.el. </t>
  </si>
  <si>
    <t xml:space="preserve">uprava@vodovod-sb.hr</t>
  </si>
  <si>
    <t xml:space="preserve">035 405 730 </t>
  </si>
  <si>
    <t xml:space="preserve">Glavni tehnolog vode: Zdravko Pavlić dipl.ing.preh.teh.</t>
  </si>
  <si>
    <t xml:space="preserve">zdravko.pavlic@vodovod-sb.hr</t>
  </si>
  <si>
    <t xml:space="preserve">035 251 636</t>
  </si>
  <si>
    <t xml:space="preserve">099 260 2694</t>
  </si>
  <si>
    <t xml:space="preserve">www.vodovod-sb.hr</t>
  </si>
  <si>
    <t xml:space="preserve">VODOVOD ZAPADNE SLAVONIJE D.O.O. 
(71642681806)GAJEVA 56, 35400 Nova Gradiška</t>
  </si>
  <si>
    <t xml:space="preserve">Matej Severović, dipl.ing.str.</t>
  </si>
  <si>
    <t xml:space="preserve">vodovod-davor@sb.t-com.hr</t>
  </si>
  <si>
    <t xml:space="preserve">035/347-087</t>
  </si>
  <si>
    <t xml:space="preserve">Klara Andraković dipl.san.ing
Vesna Stuburić, ing.preh.teh.</t>
  </si>
  <si>
    <t xml:space="preserve">vesna.stuburic@gmail.com
klara_ng@hotmail.com</t>
  </si>
  <si>
    <t xml:space="preserve">035 347 038</t>
  </si>
  <si>
    <t xml:space="preserve">Dubrovačko-neretvanska</t>
  </si>
  <si>
    <t xml:space="preserve">VODOVOD d.o.o. 
(25167296962) Ulica 32 9 /1, 20271 Blato </t>
  </si>
  <si>
    <t xml:space="preserve">Ruška Gavranić</t>
  </si>
  <si>
    <t xml:space="preserve">r.gavranic@vodovod-blato.hr</t>
  </si>
  <si>
    <t xml:space="preserve">020 851 253</t>
  </si>
  <si>
    <t xml:space="preserve">Sani Marinović</t>
  </si>
  <si>
    <t xml:space="preserve">vodovod-blato@du.t-com.hr</t>
  </si>
  <si>
    <t xml:space="preserve">     020  851 720</t>
  </si>
  <si>
    <t xml:space="preserve">098221499; 0996866747</t>
  </si>
  <si>
    <t xml:space="preserve">www.vodovod-blato.hr</t>
  </si>
  <si>
    <t xml:space="preserve">KOMUNALAC, D.O.O.
(09301935182) Put sv. Martina 6, 20290 Lastovo KOMUNALAC, D.O.O.
</t>
  </si>
  <si>
    <t xml:space="preserve">Lučijano Sangaleti</t>
  </si>
  <si>
    <t xml:space="preserve">komunalac@du.htnet.hr</t>
  </si>
  <si>
    <t xml:space="preserve">020/801-001</t>
  </si>
  <si>
    <t xml:space="preserve">Račun za vodu,</t>
  </si>
  <si>
    <t xml:space="preserve">ZAŽABLJE d.o.o. 
(88938959735) Mlinište bb, 20353 Mlinište </t>
  </si>
  <si>
    <t xml:space="preserve">MATO OSTOJIĆ</t>
  </si>
  <si>
    <t xml:space="preserve">zazabljedoo@gmail.com</t>
  </si>
  <si>
    <t xml:space="preserve">020 696200</t>
  </si>
  <si>
    <t xml:space="preserve">ostalo…</t>
  </si>
  <si>
    <t xml:space="preserve">VODA MLJET d.o.o. 
(00439628164) Zabrežje 2, 20225 Babino Polje </t>
  </si>
  <si>
    <t xml:space="preserve">Ivan Sršen</t>
  </si>
  <si>
    <t xml:space="preserve">ivan.srsen@komunalno-mljet.hr</t>
  </si>
  <si>
    <t xml:space="preserve">020/745-185</t>
  </si>
  <si>
    <t xml:space="preserve">098/885-020</t>
  </si>
  <si>
    <t xml:space="preserve">VODOVOD OPUZEN, d.o.o. 
(27183486113) Ulica Matice Hrvatske 9, 20355 Opuzen </t>
  </si>
  <si>
    <t xml:space="preserve">Direktor Nikica Rešetina ing. građ.</t>
  </si>
  <si>
    <t xml:space="preserve">vodovod.opuzen@du.t-com.hr</t>
  </si>
  <si>
    <t xml:space="preserve">020/ 671-021</t>
  </si>
  <si>
    <t xml:space="preserve">Ivanka Zonjić dipl. ing. arh.</t>
  </si>
  <si>
    <t xml:space="preserve">098/ 345-404</t>
  </si>
  <si>
    <t xml:space="preserve">www.opuzen.hr</t>
  </si>
  <si>
    <t xml:space="preserve">IZVOR ORAH d.o.o. 
(43039707757) Put Dubokog Doca 3, 20240 Trpanj </t>
  </si>
  <si>
    <t xml:space="preserve">Ante Miloslavić</t>
  </si>
  <si>
    <t xml:space="preserve">izvor.orah@gmail.com</t>
  </si>
  <si>
    <t xml:space="preserve">020 743 850</t>
  </si>
  <si>
    <t xml:space="preserve">Josip Vojvodić</t>
  </si>
  <si>
    <t xml:space="preserve">091 909 9850</t>
  </si>
  <si>
    <t xml:space="preserve">VODOVOD I ODVODNJA d.o.o. 
(54503377157) Fiskovićeva 2, 20250 Orebić </t>
  </si>
  <si>
    <t xml:space="preserve">Joško Đeldum mag.oec.</t>
  </si>
  <si>
    <t xml:space="preserve">vodovod.i.odvodnja@du.ht.hr</t>
  </si>
  <si>
    <t xml:space="preserve">020 714453</t>
  </si>
  <si>
    <t xml:space="preserve">Milan Roso dipl.ing.građ.</t>
  </si>
  <si>
    <t xml:space="preserve">099 7075192</t>
  </si>
  <si>
    <t xml:space="preserve">IZVOR Ploče javna ustanova 
(09475552617) Trg kralja Tomislava 16, 20340 Ploče </t>
  </si>
  <si>
    <t xml:space="preserve">Đino Zmijarević</t>
  </si>
  <si>
    <t xml:space="preserve">izvor@izvor.com.hr
djino.zmijarevic@izvor.com.hr</t>
  </si>
  <si>
    <t xml:space="preserve">020/679 426
020/679 036</t>
  </si>
  <si>
    <t xml:space="preserve">Anamarija Dugandžić</t>
  </si>
  <si>
    <t xml:space="preserve">anamarija.dugandžić@izvor.com.hr</t>
  </si>
  <si>
    <t xml:space="preserve">   020 670 119 </t>
  </si>
  <si>
    <t xml:space="preserve">095/ 525 7161</t>
  </si>
  <si>
    <t xml:space="preserve">www.izvor.com.hr</t>
  </si>
  <si>
    <t xml:space="preserve">NPKLM VODOVOD d.o.o. 
(29816848178) PUT SVETOG LUKE bb, 20260 Korčula </t>
  </si>
  <si>
    <t xml:space="preserve">Jakov Belić</t>
  </si>
  <si>
    <t xml:space="preserve">jakov.belic@npkl.com</t>
  </si>
  <si>
    <t xml:space="preserve">385 20 711013</t>
  </si>
  <si>
    <t xml:space="preserve">Hrvoje Biliš</t>
  </si>
  <si>
    <t xml:space="preserve">hrvoje.bilis@npkl.com</t>
  </si>
  <si>
    <t xml:space="preserve">385 91 338 23 20</t>
  </si>
  <si>
    <t xml:space="preserve">www.npklmvodovod.hr</t>
  </si>
  <si>
    <t xml:space="preserve">KONAVOSKO KOMUNALNO DRUŠTVO D.O.O. 
(58055672227) Čilipi, 20213 Čilipi </t>
  </si>
  <si>
    <t xml:space="preserve">Marko Glavić</t>
  </si>
  <si>
    <t xml:space="preserve">konavosko-komd@du.t-com.hr</t>
  </si>
  <si>
    <t xml:space="preserve">020/773-610</t>
  </si>
  <si>
    <t xml:space="preserve">Anamarija Dalmatin</t>
  </si>
  <si>
    <t xml:space="preserve">anamarija.dalmatin@kkd.hr</t>
  </si>
  <si>
    <t xml:space="preserve">020/773-615</t>
  </si>
  <si>
    <t xml:space="preserve">098/908-4720</t>
  </si>
  <si>
    <t xml:space="preserve">www.kkd.hr</t>
  </si>
  <si>
    <t xml:space="preserve">METKOVIĆ, D.O.O. 
(98244558721) Mostarska 10, 20350 Metković </t>
  </si>
  <si>
    <t xml:space="preserve">    Matko Jerković d.i.g.</t>
  </si>
  <si>
    <t xml:space="preserve">mjerkovic@vodovod-metkovic.hr</t>
  </si>
  <si>
    <t xml:space="preserve">   020 690 158</t>
  </si>
  <si>
    <t xml:space="preserve">Jozo Kuran  ing.građ.</t>
  </si>
  <si>
    <t xml:space="preserve">jkuran@vodovod-metkovic.hr</t>
  </si>
  <si>
    <t xml:space="preserve">020 690 157</t>
  </si>
  <si>
    <t xml:space="preserve"> 098 495 917</t>
  </si>
  <si>
    <t xml:space="preserve">www.vodovod-metkovic.hr</t>
  </si>
  <si>
    <t xml:space="preserve">VODOVOD DUBROVNIK D.O.O.
(00862047577) VLADIMIRA NAZORA 19, </t>
  </si>
  <si>
    <t xml:space="preserve">Lukša Matušić</t>
  </si>
  <si>
    <t xml:space="preserve">direktor@vodovod-dubrovnik.com</t>
  </si>
  <si>
    <t xml:space="preserve">020414 000</t>
  </si>
  <si>
    <t xml:space="preserve">Selma Čustović</t>
  </si>
  <si>
    <t xml:space="preserve">selma.custovic@vodovod-dubrovnik.hr</t>
  </si>
  <si>
    <t xml:space="preserve">099 6841269</t>
  </si>
  <si>
    <t xml:space="preserve">info@vodovod-dubrovnik.hr</t>
  </si>
  <si>
    <t xml:space="preserve">Grad Zagreb</t>
  </si>
  <si>
    <t xml:space="preserve">VODOOPSKRBA I ODVODNJA d.o.o. 
(83416546499) Folnegovićeva 1, 10000 Zagreb </t>
  </si>
  <si>
    <t xml:space="preserve">Štefica Mihalic, dipl. ing. građevine</t>
  </si>
  <si>
    <t xml:space="preserve">ured.direktora@vio.hr</t>
  </si>
  <si>
    <t xml:space="preserve">01/6163 101</t>
  </si>
  <si>
    <t xml:space="preserve">mr.sc. Josip Majer, dipl. ing.; mr.sc. Romana Čalić, dipl. ing.</t>
  </si>
  <si>
    <t xml:space="preserve">josip.majer@zgh.hr; romana.calic@vio.hr</t>
  </si>
  <si>
    <t xml:space="preserve">01/6163 172; 01/6163 641</t>
  </si>
  <si>
    <t xml:space="preserve">091/6187 995; 091/6187 762</t>
  </si>
  <si>
    <t xml:space="preserve">www.vio.hr</t>
  </si>
  <si>
    <t xml:space="preserve">Istarska</t>
  </si>
  <si>
    <t xml:space="preserve">ISTARSKI VODOVOD d.o.o. 
(13269963589) Sv.Ivan 8, 52420 Sveti Ivan </t>
  </si>
  <si>
    <t xml:space="preserve">Mladen Nežić</t>
  </si>
  <si>
    <t xml:space="preserve">mladen.nezic@ivb.hr</t>
  </si>
  <si>
    <t xml:space="preserve">098 211 053</t>
  </si>
  <si>
    <t xml:space="preserve">Marijuča Nemarnik</t>
  </si>
  <si>
    <t xml:space="preserve">marijuca.nemarnik@ivb.hr</t>
  </si>
  <si>
    <t xml:space="preserve">052 602 200</t>
  </si>
  <si>
    <t xml:space="preserve">098 260 524</t>
  </si>
  <si>
    <t xml:space="preserve">ivb.hr</t>
  </si>
  <si>
    <t xml:space="preserve">VODOVOD PULA d.o.o.
(19798348108) RADIĆEVA ULICA 9, 52100 Pula </t>
  </si>
  <si>
    <t xml:space="preserve">Dean Starčić</t>
  </si>
  <si>
    <t xml:space="preserve">dean.starcic@vodovod-pula.hr</t>
  </si>
  <si>
    <t xml:space="preserve">052/529-927</t>
  </si>
  <si>
    <t xml:space="preserve">Irena Ankon-Premate</t>
  </si>
  <si>
    <t xml:space="preserve">irena.premate.ankon@vodovod-pula.hr</t>
  </si>
  <si>
    <t xml:space="preserve">052 216326</t>
  </si>
  <si>
    <t xml:space="preserve">099 2554539 </t>
  </si>
  <si>
    <t xml:space="preserve">www.vodovod-pula.hr</t>
  </si>
  <si>
    <t xml:space="preserve">VODOVOD LABIN D.O.O. 
(40074412467) SLOBODE 6, 52220 Labin </t>
  </si>
  <si>
    <t xml:space="preserve">Dino Škopac, mag.ing.mech.</t>
  </si>
  <si>
    <t xml:space="preserve">dino.skopac@vodovod-labin.hr</t>
  </si>
  <si>
    <t xml:space="preserve">052/884261      0912855165</t>
  </si>
  <si>
    <t xml:space="preserve">Tina Paić, dipl.ing.bioteh.</t>
  </si>
  <si>
    <t xml:space="preserve">tina.paic@vodovod-labin.hr</t>
  </si>
  <si>
    <t xml:space="preserve">052/884270   </t>
  </si>
  <si>
    <t xml:space="preserve">http://www.vodovod-labin.hr</t>
  </si>
  <si>
    <t xml:space="preserve">Karlovačka</t>
  </si>
  <si>
    <t xml:space="preserve">VODOVOD I KANALIZACIJA d.o.o. Karlovac 
(65617396824) Gažanski trg 8, 47000 Karlovac </t>
  </si>
  <si>
    <t xml:space="preserve">Ivica Horvat</t>
  </si>
  <si>
    <t xml:space="preserve">ivica.horvat@vik-ka.hr</t>
  </si>
  <si>
    <t xml:space="preserve">047/649-100</t>
  </si>
  <si>
    <t xml:space="preserve">Dolores Rajić</t>
  </si>
  <si>
    <t xml:space="preserve">dolores.rajic@vik-ka.hr</t>
  </si>
  <si>
    <t xml:space="preserve">047/454-050</t>
  </si>
  <si>
    <t xml:space="preserve">099/733-2131</t>
  </si>
  <si>
    <t xml:space="preserve">http://www.vik-ka.hr/</t>
  </si>
  <si>
    <t xml:space="preserve">VODOVOD I KANALIZACIJA D.O.O. 
(75422440757) IVANA GORANA KOVAČIĆA 14, 47300 Ogulin </t>
  </si>
  <si>
    <t xml:space="preserve">Zdravko Paušić dipl.inž.</t>
  </si>
  <si>
    <t xml:space="preserve">vodovod-pz@ka.t.com-hr</t>
  </si>
  <si>
    <t xml:space="preserve">047 532 001</t>
  </si>
  <si>
    <t xml:space="preserve">Drago Gerovac</t>
  </si>
  <si>
    <t xml:space="preserve">drago.gerovac@vodovod-ogulin.hr</t>
  </si>
  <si>
    <t xml:space="preserve">047  811 096</t>
  </si>
  <si>
    <t xml:space="preserve">098 246 879</t>
  </si>
  <si>
    <t xml:space="preserve">http://vodovod-ogulin.hr/</t>
  </si>
  <si>
    <t xml:space="preserve">SPELEKOM d.o.o. 
(11197491057) Rakovica 6, 47245 Rakovica </t>
  </si>
  <si>
    <t xml:space="preserve">Danijela Marinić</t>
  </si>
  <si>
    <t xml:space="preserve">danijela@rakovica-doo.hr</t>
  </si>
  <si>
    <t xml:space="preserve">www.spelekom.hr</t>
  </si>
  <si>
    <t xml:space="preserve">VODOVOD I ODVODNJA VOJNIĆ d.o.o. 
(19392196591) Andrije Hebranga 9, 47220 Vojnić </t>
  </si>
  <si>
    <t xml:space="preserve">Miloš Musulin</t>
  </si>
  <si>
    <t xml:space="preserve">viov@ka.t-com.hr</t>
  </si>
  <si>
    <t xml:space="preserve">047/681-189 </t>
  </si>
  <si>
    <t xml:space="preserve">viov@ka.t-com.hr                                                             milos.musulin56@gmail.com</t>
  </si>
  <si>
    <t xml:space="preserve">091/323-5821</t>
  </si>
  <si>
    <t xml:space="preserve">www.viov.hr</t>
  </si>
  <si>
    <t xml:space="preserve">KOMUNALAC D.O.O. 
(68591579130) Petra Svačića 5, 47240 Slunj </t>
  </si>
  <si>
    <t xml:space="preserve">Dinko Puškarić</t>
  </si>
  <si>
    <t xml:space="preserve">dinko.puskaric@komunalac-slunj.hr</t>
  </si>
  <si>
    <t xml:space="preserve">047 777 202</t>
  </si>
  <si>
    <t xml:space="preserve">www.komunalac-slunj.hr</t>
  </si>
  <si>
    <t xml:space="preserve">KOMUNALNO OZALJ, D.O.O. 
(05352816122) KOLODVORSKA CESTA 29, 47280 Ozalj </t>
  </si>
  <si>
    <t xml:space="preserve">Zlatko Gojmerac</t>
  </si>
  <si>
    <t xml:space="preserve">zlatko.gojmerac@ komunalno-ozalj.com</t>
  </si>
  <si>
    <t xml:space="preserve">047/731-422</t>
  </si>
  <si>
    <t xml:space="preserve">Dubravko Ilijanić</t>
  </si>
  <si>
    <t xml:space="preserve">dubravko.ilijanic@komunalno-ozalj.com</t>
  </si>
  <si>
    <t xml:space="preserve">www.komunalno-ozalj.com</t>
  </si>
  <si>
    <t xml:space="preserve">VEKS d.o.o. 
(65062062306) Svete Ane 18, 47304 Plaški </t>
  </si>
  <si>
    <t xml:space="preserve">Anita Puškarić</t>
  </si>
  <si>
    <t xml:space="preserve">veks@ka.t-com.hr</t>
  </si>
  <si>
    <t xml:space="preserve">Zvonko Lozić</t>
  </si>
  <si>
    <t xml:space="preserve">047 573 074</t>
  </si>
  <si>
    <t xml:space="preserve">ne</t>
  </si>
  <si>
    <t xml:space="preserve">VODOVOD LASINJA d.o.o. 
(00235679714) Lasinjska cesta 19, 47206 Lasinja</t>
  </si>
  <si>
    <t xml:space="preserve">Jelena Felja Šimac</t>
  </si>
  <si>
    <t xml:space="preserve">info@vodovod-lasinja.hr</t>
  </si>
  <si>
    <t xml:space="preserve">047 884 170</t>
  </si>
  <si>
    <t xml:space="preserve">099 4229 200</t>
  </si>
  <si>
    <t xml:space="preserve">www.vodovod-lasinja.hr</t>
  </si>
  <si>
    <t xml:space="preserve">Komunalno Duga Resa, d.o.o. za vodne djelatnosti 
(26222996778) Kolodvorska 1, 47250 Duga Resa </t>
  </si>
  <si>
    <t xml:space="preserve">Ivan Klokočki, ing.građ.</t>
  </si>
  <si>
    <t xml:space="preserve">direktor@komunalno-dugaresa.hr</t>
  </si>
  <si>
    <t xml:space="preserve">047 844 280</t>
  </si>
  <si>
    <t xml:space="preserve">047 841 650</t>
  </si>
  <si>
    <t xml:space="preserve">www.komunalno-dugaresa.hr</t>
  </si>
  <si>
    <t xml:space="preserve">Koprivničko-križevačka</t>
  </si>
  <si>
    <t xml:space="preserve">KOMUNALNO PODUZEĆE d.o.o. 
(87214344239) Ulica Drage Grdenića 7, 48260 Križevci </t>
  </si>
  <si>
    <t xml:space="preserve">048 720 901</t>
  </si>
  <si>
    <t xml:space="preserve">Darko Kozarić</t>
  </si>
  <si>
    <t xml:space="preserve">vodovod-kozaric@komunalno-krizevci.hr</t>
  </si>
  <si>
    <t xml:space="preserve">048-720-902</t>
  </si>
  <si>
    <t xml:space="preserve">091-172-0952</t>
  </si>
  <si>
    <t xml:space="preserve">komunalno.hr</t>
  </si>
  <si>
    <t xml:space="preserve">KOPRIVNIČKE VODE d.o.o. 
(20998990299) Mosna ulica 15, 48000 Koprivnica </t>
  </si>
  <si>
    <t xml:space="preserve">Zdravko Petras</t>
  </si>
  <si>
    <t xml:space="preserve">zdravko.petras@kcvode.hr</t>
  </si>
  <si>
    <t xml:space="preserve">048-251-835</t>
  </si>
  <si>
    <t xml:space="preserve">Damir Ruk</t>
  </si>
  <si>
    <t xml:space="preserve">damir.ruk@kcvode.hr</t>
  </si>
  <si>
    <t xml:space="preserve">048-251-810</t>
  </si>
  <si>
    <t xml:space="preserve">098-434-821</t>
  </si>
  <si>
    <t xml:space="preserve">www.kcvode.hr</t>
  </si>
  <si>
    <t xml:space="preserve">KOMUNALIJE d.o.o. 
(80548869650) Radnička cesta 61, 48350 Đurđevac</t>
  </si>
  <si>
    <t xml:space="preserve">Tomislav Kolarić</t>
  </si>
  <si>
    <t xml:space="preserve">tomislav.kolaric@komundju.hr</t>
  </si>
  <si>
    <t xml:space="preserve">048-812-304</t>
  </si>
  <si>
    <t xml:space="preserve">Ivan Šostarec mag.ing.mech</t>
  </si>
  <si>
    <t xml:space="preserve">ivan.sostarec@komundju.hr</t>
  </si>
  <si>
    <t xml:space="preserve">091/3119121</t>
  </si>
  <si>
    <t xml:space="preserve">www.komundju.hr</t>
  </si>
  <si>
    <t xml:space="preserve">Krapinsko-zagorska</t>
  </si>
  <si>
    <t xml:space="preserve">ZAGORSKI VODOVOD d.o.o. 
(61979475705) Ksavera Šandora Gjalskog 1, 49210 Zabok </t>
  </si>
  <si>
    <t xml:space="preserve">Mario Mihovilić, dipl.ing.stroj.</t>
  </si>
  <si>
    <t xml:space="preserve">uprava@zagorski-vodovod.hr</t>
  </si>
  <si>
    <t xml:space="preserve">049 588 623</t>
  </si>
  <si>
    <t xml:space="preserve">Srebrenka Vidović, dipl.ing.kem.</t>
  </si>
  <si>
    <t xml:space="preserve">srebrenka.vidovic@zagorski-vodovod.hr</t>
  </si>
  <si>
    <t xml:space="preserve">099 425 9378</t>
  </si>
  <si>
    <t xml:space="preserve">www zagorski-vodovod.hr</t>
  </si>
  <si>
    <t xml:space="preserve">VIOP d.o.o. 
(73492360733) Stjepana Radića 17, 49218 Pregrada </t>
  </si>
  <si>
    <t xml:space="preserve">Vesna Zagvozda, ing.građ.</t>
  </si>
  <si>
    <t xml:space="preserve">info@viop.hr</t>
  </si>
  <si>
    <t xml:space="preserve">049 376 126</t>
  </si>
  <si>
    <t xml:space="preserve">099 310 1608</t>
  </si>
  <si>
    <t xml:space="preserve">www.viop.hr</t>
  </si>
  <si>
    <t xml:space="preserve">HUMVIO d.o.o. 
(57056832546) Lastine 1, 49231 Lastine </t>
  </si>
  <si>
    <t xml:space="preserve">Ana Tepeš, bacc.ing.aedif.</t>
  </si>
  <si>
    <t xml:space="preserve">ana.tepes@humvio.hr</t>
  </si>
  <si>
    <t xml:space="preserve">049 340 053</t>
  </si>
  <si>
    <t xml:space="preserve">Ana Tepeš</t>
  </si>
  <si>
    <t xml:space="preserve">098 392 392</t>
  </si>
  <si>
    <t xml:space="preserve">www.humvio.hr</t>
  </si>
  <si>
    <t xml:space="preserve">KRAKOM-VODOOPSKRBA I ODVODNJA d.o.o. 
(18850488440) Ljudevita Gaja 20, 49000 Krapina </t>
  </si>
  <si>
    <t xml:space="preserve">Danijel Kranjčec, ing.građ.</t>
  </si>
  <si>
    <t xml:space="preserve">info@kvio.hr</t>
  </si>
  <si>
    <t xml:space="preserve">049 382 700</t>
  </si>
  <si>
    <t xml:space="preserve">Danijel Kranjčec</t>
  </si>
  <si>
    <t xml:space="preserve">danijel.kranjcec@kvio.hr</t>
  </si>
  <si>
    <t xml:space="preserve">091 371 1725</t>
  </si>
  <si>
    <t xml:space="preserve">www.kvio.hr</t>
  </si>
  <si>
    <t xml:space="preserve">Ličko-senjska</t>
  </si>
  <si>
    <t xml:space="preserve">KRALJEVAC d.o.o. 
(83104371378) Trg svete Lucije 9, 53234 Udbina </t>
  </si>
  <si>
    <t xml:space="preserve">Dane Poznanović</t>
  </si>
  <si>
    <t xml:space="preserve">kraljevac.udbina@gmail.com</t>
  </si>
  <si>
    <t xml:space="preserve">053 778 101</t>
  </si>
  <si>
    <t xml:space="preserve">099/327-5650</t>
  </si>
  <si>
    <t xml:space="preserve">Vodovod Korenica d.o.o. 
(85899000581) Trg sv. Jurja 12, 53230 Korenica </t>
  </si>
  <si>
    <t xml:space="preserve">Hrvoje Kukuruzović</t>
  </si>
  <si>
    <t xml:space="preserve">hrvoje@vodovod-korenica.hr</t>
  </si>
  <si>
    <t xml:space="preserve">053/776 518</t>
  </si>
  <si>
    <t xml:space="preserve">VISOČICA d.o.o. 
(66230579614) Udbinska cesta 2, 53250 Donji Lapac </t>
  </si>
  <si>
    <t xml:space="preserve">Darko Tankosić</t>
  </si>
  <si>
    <t xml:space="preserve">tankosic.d@gmail.com</t>
  </si>
  <si>
    <t xml:space="preserve">053/765-470</t>
  </si>
  <si>
    <t xml:space="preserve">099 2594 950</t>
  </si>
  <si>
    <t xml:space="preserve">CRNO VRILO d.o.o. 
(51260824290) Obala Vladimira Nazora bb, 53288 Karlobag </t>
  </si>
  <si>
    <t xml:space="preserve">Nikola Brkljačić</t>
  </si>
  <si>
    <t xml:space="preserve">crnovrilo@gmail.com</t>
  </si>
  <si>
    <t xml:space="preserve">053/694-017</t>
  </si>
  <si>
    <t xml:space="preserve">u izradi</t>
  </si>
  <si>
    <t xml:space="preserve">KAPLJA d.o.o. 
(67263346095) Ulica Svetog Mihovila 11, 53244 Lovinac </t>
  </si>
  <si>
    <t xml:space="preserve">Siniša Radulović</t>
  </si>
  <si>
    <t xml:space="preserve">kaplja@lovinac.hr</t>
  </si>
  <si>
    <t xml:space="preserve">053/681-618</t>
  </si>
  <si>
    <t xml:space="preserve">Vodovod Hrvatsko Primorje-Južni ogranak d.o.o. Senj
(71631587007) Stara cesta 3, 53270 Senj </t>
  </si>
  <si>
    <t xml:space="preserve">Milan Nekić,dipl.oec</t>
  </si>
  <si>
    <t xml:space="preserve">vodovod-senj@gs.htnet.hr</t>
  </si>
  <si>
    <t xml:space="preserve">053 881 310</t>
  </si>
  <si>
    <t xml:space="preserve">Martina Galić Rukavina dipl.ing.</t>
  </si>
  <si>
    <t xml:space="preserve">kemija1@net.hr</t>
  </si>
  <si>
    <t xml:space="preserve">099 7312 576</t>
  </si>
  <si>
    <t xml:space="preserve">www.vodovod-hrvatsko-primorje.hr</t>
  </si>
  <si>
    <t xml:space="preserve">KOMUNALIJE d.o.o. 
(76954479056) Čiponjac jug 6, 53291 Novalja </t>
  </si>
  <si>
    <t xml:space="preserve">Neven Korda</t>
  </si>
  <si>
    <t xml:space="preserve">direktor@komunalije-novalja.hr</t>
  </si>
  <si>
    <t xml:space="preserve">053/663-753</t>
  </si>
  <si>
    <t xml:space="preserve">www.komunalije-novalja.hr</t>
  </si>
  <si>
    <t xml:space="preserve">KOMUNALAC D.O.O. 
(86450923940) Bartola Kašića 5 /a, 53220 Otočac </t>
  </si>
  <si>
    <t xml:space="preserve">Nikola Dasović, dipl.ing.</t>
  </si>
  <si>
    <t xml:space="preserve">komunalac@gs.t-com.hr</t>
  </si>
  <si>
    <t xml:space="preserve">053/771 115</t>
  </si>
  <si>
    <t xml:space="preserve">Nikola Dasović</t>
  </si>
  <si>
    <t xml:space="preserve">053 771 115</t>
  </si>
  <si>
    <t xml:space="preserve">098 653 556</t>
  </si>
  <si>
    <t xml:space="preserve">http://www.komunalac-otocac.hr/komunalac/</t>
  </si>
  <si>
    <t xml:space="preserve">Loklane novine</t>
  </si>
  <si>
    <t xml:space="preserve">USLUGA D.O.O. 
(90077579259) BUŽIMSKA 10, 53000 Gospić </t>
  </si>
  <si>
    <t xml:space="preserve">Milan Devčić</t>
  </si>
  <si>
    <t xml:space="preserve">usluga@gs.t-com.hr</t>
  </si>
  <si>
    <t xml:space="preserve">053/572 303</t>
  </si>
  <si>
    <t xml:space="preserve">Mile Uremović</t>
  </si>
  <si>
    <t xml:space="preserve">098/245-970</t>
  </si>
  <si>
    <t xml:space="preserve">http://usluga-gospic.hr</t>
  </si>
  <si>
    <t xml:space="preserve">VODOVOD D.O.O. 
(67230419986) STIPE JAVORA, 53260 Brinje </t>
  </si>
  <si>
    <t xml:space="preserve">Ruža Blažanin</t>
  </si>
  <si>
    <t xml:space="preserve">rblazanin@gmail.com</t>
  </si>
  <si>
    <t xml:space="preserve">053/700 336</t>
  </si>
  <si>
    <t xml:space="preserve">http://www.vodovod.brinje.hr</t>
  </si>
  <si>
    <t xml:space="preserve">Vodovod i odvodnja d.o.o. 
(38540283603) Splitska 2, 53270 Senj </t>
  </si>
  <si>
    <t xml:space="preserve"> Bruno Brozičević</t>
  </si>
  <si>
    <t xml:space="preserve">info@vodovodiodvodnja-senj.hr</t>
  </si>
  <si>
    <t xml:space="preserve">053/881-237</t>
  </si>
  <si>
    <t xml:space="preserve">099260 1272 (Matija Šolić)</t>
  </si>
  <si>
    <t xml:space="preserve">www.vodovodiodvodnja-senj.hr</t>
  </si>
  <si>
    <t xml:space="preserve">Međimurska</t>
  </si>
  <si>
    <t xml:space="preserve">MEĐIMURSKE VODE d.o.o. 
(81394716246) Matice hrvatske 10, 40000 Čakovec </t>
  </si>
  <si>
    <t xml:space="preserve">Vladimir Topolnjak</t>
  </si>
  <si>
    <t xml:space="preserve">vladimir.topolnjak@medjimurske-vode.hr</t>
  </si>
  <si>
    <t xml:space="preserve">098 600240</t>
  </si>
  <si>
    <t xml:space="preserve">Vadlja Dragutin
Nada Glumac</t>
  </si>
  <si>
    <t xml:space="preserve">dragutin.vadlja@medjimurske-vode.hr
nada.glumac@medjimurske-vode.hr</t>
  </si>
  <si>
    <t xml:space="preserve">099 5100373
098 213-720</t>
  </si>
  <si>
    <t xml:space="preserve">www.medjimurske-vode.hr</t>
  </si>
  <si>
    <t xml:space="preserve">Osječko-baranjska</t>
  </si>
  <si>
    <t xml:space="preserve">VODOVOD-OSIJEK D.O.O. 
(43654507669) POLJSKI PUT I 1, 31000 Osijek </t>
  </si>
  <si>
    <t xml:space="preserve">mr.sc. Ivan Jukić, dipl. oec.</t>
  </si>
  <si>
    <t xml:space="preserve">uprava@vodovod.com</t>
  </si>
  <si>
    <t xml:space="preserve">031 330 700</t>
  </si>
  <si>
    <t xml:space="preserve">Jasna Zima, dipl.ing.građ.</t>
  </si>
  <si>
    <t xml:space="preserve">jasna.zima@vodovod.com</t>
  </si>
  <si>
    <t xml:space="preserve">031 330 300</t>
  </si>
  <si>
    <t xml:space="preserve">098-474-517</t>
  </si>
  <si>
    <t xml:space="preserve">www:vodovod.com</t>
  </si>
  <si>
    <t xml:space="preserve">ČVORKOVAC-VODNE USLUGE d.o.o. 
(94846666970) Bana Josipa Jelačića 12, 31226 Dalj </t>
  </si>
  <si>
    <t xml:space="preserve">Anđelka Tomašević dipl.oec.</t>
  </si>
  <si>
    <t xml:space="preserve">uprava@cvorkovac.hr</t>
  </si>
  <si>
    <t xml:space="preserve">031 590 272</t>
  </si>
  <si>
    <t xml:space="preserve">Nikola Kolarević</t>
  </si>
  <si>
    <t xml:space="preserve">cvorkovac@os.t-com.hr</t>
  </si>
  <si>
    <t xml:space="preserve">031 590 399</t>
  </si>
  <si>
    <t xml:space="preserve">098 317 592</t>
  </si>
  <si>
    <t xml:space="preserve">www.cvorkovac.hr</t>
  </si>
  <si>
    <t xml:space="preserve">Godišnji izvještaj</t>
  </si>
  <si>
    <t xml:space="preserve">Vodoopskrba d.o.o. 
(67820151229) Ulica Svetog I. Krstitelja 101, 31326 Darda </t>
  </si>
  <si>
    <t xml:space="preserve">Krunoslav Rob</t>
  </si>
  <si>
    <t xml:space="preserve">uprava@vodoopskrba-darda.hr </t>
  </si>
  <si>
    <t xml:space="preserve">031 740 202</t>
  </si>
  <si>
    <t xml:space="preserve">Dejana Šipoš, mag.ing.aedif. Rukovoditeljica PJ vodovodna mreža, Miroslav Carič -Rukovoditelj PJ proizvodnje vode</t>
  </si>
  <si>
    <t xml:space="preserve">dejana@vodoopskrba-darda.hr</t>
  </si>
  <si>
    <t xml:space="preserve">099/5740202</t>
  </si>
  <si>
    <t xml:space="preserve">http://www.vodoopskrba-darda.hr/</t>
  </si>
  <si>
    <t xml:space="preserve">DVORAC D.O.O. 
(15734642164) MATIJE ANTUNA RELJKOVIĆA 16, 31550 Valpovo </t>
  </si>
  <si>
    <t xml:space="preserve">Mate Pušić,dipl.ing.građ.</t>
  </si>
  <si>
    <t xml:space="preserve">dvorac@dvorac.hr</t>
  </si>
  <si>
    <t xml:space="preserve">031 656 060</t>
  </si>
  <si>
    <t xml:space="preserve">Marija Ivić</t>
  </si>
  <si>
    <t xml:space="preserve">marija.ivic@dvorac.hr</t>
  </si>
  <si>
    <t xml:space="preserve">031 395 531</t>
  </si>
  <si>
    <t xml:space="preserve">091 8847158</t>
  </si>
  <si>
    <t xml:space="preserve">www.dvorac.hr</t>
  </si>
  <si>
    <t xml:space="preserve">KG PARK d.o.o. Donji Miholjac 
(30605443172) Pavla Radića 99, 31540 Donji Miholjac </t>
  </si>
  <si>
    <t xml:space="preserve">Dragana Pnjak, dipl.ing.</t>
  </si>
  <si>
    <t xml:space="preserve">dragana.pnjak@kg-park.hr</t>
  </si>
  <si>
    <t xml:space="preserve">031 631 507</t>
  </si>
  <si>
    <t xml:space="preserve">091/890 5819</t>
  </si>
  <si>
    <t xml:space="preserve">www.kg-park.hr</t>
  </si>
  <si>
    <t xml:space="preserve">VODORAD d.o.o. 
(61359571034) Trg dr. Franje Tuđmana  6, 31511 Đurđenovac </t>
  </si>
  <si>
    <t xml:space="preserve">Oliver Abičić</t>
  </si>
  <si>
    <t xml:space="preserve">rad.d.o.o@os.t-com.hr</t>
  </si>
  <si>
    <t xml:space="preserve">031 601 516</t>
  </si>
  <si>
    <t xml:space="preserve">
Oliver Abičić</t>
  </si>
  <si>
    <t xml:space="preserve">NAŠIČKI VODOVOD d.o.o. 
(89523454310) Braće Radića 188, 31500 Našice </t>
  </si>
  <si>
    <t xml:space="preserve">Oto Dudjak, dipl.oec.</t>
  </si>
  <si>
    <t xml:space="preserve">nasicki.vodovod@os.t-com.hr</t>
  </si>
  <si>
    <t xml:space="preserve">031 613 176</t>
  </si>
  <si>
    <t xml:space="preserve">Damir Farkaš</t>
  </si>
  <si>
    <t xml:space="preserve">damir.farkas@nasicki-vodovod.hr</t>
  </si>
  <si>
    <t xml:space="preserve">031 613 296</t>
  </si>
  <si>
    <t xml:space="preserve">091 3613 296</t>
  </si>
  <si>
    <t xml:space="preserve">www.nasicki-vodovod.hr</t>
  </si>
  <si>
    <t xml:space="preserve">ĐAKOVAČKI VODOVOD D.O.O. 
(04829242916) BANA JELAČIĆA 65, </t>
  </si>
  <si>
    <t xml:space="preserve">Ivan Kočiš, dipl.ing.el.</t>
  </si>
  <si>
    <t xml:space="preserve">dj.vodovod@inet.hr</t>
  </si>
  <si>
    <t xml:space="preserve">031 813 564</t>
  </si>
  <si>
    <t xml:space="preserve">Krunoslav Horjan dipl.ing.el.</t>
  </si>
  <si>
    <t xml:space="preserve">krunoslav.horjan@dj-vodovod.hr</t>
  </si>
  <si>
    <t xml:space="preserve">www.dj-vodovod.hr </t>
  </si>
  <si>
    <t xml:space="preserve">Hidrobel d.o.o. 
(90047074492) Radnička 1/b, 31551 Belišće </t>
  </si>
  <si>
    <t xml:space="preserve">Andrej Bičak, dipl.iur.</t>
  </si>
  <si>
    <t xml:space="preserve">hidrobel@hidrobel.hr,                            </t>
  </si>
  <si>
    <t xml:space="preserve">031 665 195</t>
  </si>
  <si>
    <t xml:space="preserve">Lidija Gavrić, dipl.ing.građ.</t>
  </si>
  <si>
    <t xml:space="preserve">lidija.gavrić@hidrobel.hr</t>
  </si>
  <si>
    <t xml:space="preserve">031 662 070</t>
  </si>
  <si>
    <t xml:space="preserve">099 392 3154</t>
  </si>
  <si>
    <t xml:space="preserve">www.hidrobel.hr</t>
  </si>
  <si>
    <t xml:space="preserve">Baranjski vodovod d.o.o. Beli Manastir 
(15843910109) A. Stepinca 7, 31300 Beli Manastir </t>
  </si>
  <si>
    <t xml:space="preserve">Mario Kovač, dipl.oec.</t>
  </si>
  <si>
    <t xml:space="preserve">info@baranjski-vodovod.hr</t>
  </si>
  <si>
    <t xml:space="preserve">031 790 500</t>
  </si>
  <si>
    <t xml:space="preserve">Mumlek Darko</t>
  </si>
  <si>
    <t xml:space="preserve">darkomum@gmail.com</t>
  </si>
  <si>
    <t xml:space="preserve">098 255 420</t>
  </si>
  <si>
    <t xml:space="preserve">www.baranjski-vodovod.hr</t>
  </si>
  <si>
    <t xml:space="preserve">Urednost d.o.o. 
(96886957462) Kralja Zvonimira 176, 31431 Čepin </t>
  </si>
  <si>
    <t xml:space="preserve">Željko Barišić</t>
  </si>
  <si>
    <t xml:space="preserve">urednost@urednost.hr</t>
  </si>
  <si>
    <t xml:space="preserve">031 380 500</t>
  </si>
  <si>
    <t xml:space="preserve">www.urednost.hr</t>
  </si>
  <si>
    <t xml:space="preserve">Požeško-slavonska</t>
  </si>
  <si>
    <t xml:space="preserve">VODE LIPIK d.o.o. 
(22292251967) Ulica križnog puta 18, 34550 Pakrac </t>
  </si>
  <si>
    <t xml:space="preserve">Marijan Pierobon</t>
  </si>
  <si>
    <t xml:space="preserve">marijan.pierobon@vode-lipik.hr</t>
  </si>
  <si>
    <t xml:space="preserve">034/411-225</t>
  </si>
  <si>
    <t xml:space="preserve">Kornelija Perković</t>
  </si>
  <si>
    <t xml:space="preserve">kornelija.perkovic@vode-lipik.hr</t>
  </si>
  <si>
    <t xml:space="preserve">0989870893</t>
  </si>
  <si>
    <t xml:space="preserve">www.vode-lipik.hr</t>
  </si>
  <si>
    <t xml:space="preserve">TEKIJA , d.o.o. 
(57790565988) VODOVODNA 1, 34000 Požega </t>
  </si>
  <si>
    <t xml:space="preserve">Ante Kolić</t>
  </si>
  <si>
    <t xml:space="preserve">ante.kolic@tekija.hr</t>
  </si>
  <si>
    <t xml:space="preserve">034/312-452</t>
  </si>
  <si>
    <t xml:space="preserve">Tomislav Rozman</t>
  </si>
  <si>
    <t xml:space="preserve">tomislav.rozman@tekija.hr</t>
  </si>
  <si>
    <t xml:space="preserve">034/312-479</t>
  </si>
  <si>
    <t xml:space="preserve">098-430 976</t>
  </si>
  <si>
    <t xml:space="preserve">www.tekija.hr</t>
  </si>
  <si>
    <t xml:space="preserve">Primorsko-goranska</t>
  </si>
  <si>
    <t xml:space="preserve">PONIKVE VODA d.o.o. 
(64125437677) Vršanska 14, 51500 Krk </t>
  </si>
  <si>
    <t xml:space="preserve">mr.sc. Ivica Plišić,dipl.ing.građ.</t>
  </si>
  <si>
    <t xml:space="preserve">ivica.plisic@ponikve.hr</t>
  </si>
  <si>
    <t xml:space="preserve">(051)654-601</t>
  </si>
  <si>
    <t xml:space="preserve">Majda Meden,dip.sanit.ing.</t>
  </si>
  <si>
    <t xml:space="preserve">majda.meden@ponikve.hr</t>
  </si>
  <si>
    <t xml:space="preserve">(051)654-695</t>
  </si>
  <si>
    <t xml:space="preserve">091/  1654-695</t>
  </si>
  <si>
    <t xml:space="preserve">www.ponikve.hr</t>
  </si>
  <si>
    <t xml:space="preserve">VODOOPSKRBA I ODVODNJA CRES LOŠINJ 
(55232800223) TURION 20 A, 51557 Cres </t>
  </si>
  <si>
    <t xml:space="preserve">Neven Kruljac,dipl.ing.građ.</t>
  </si>
  <si>
    <t xml:space="preserve">kruljacn@gmail.com</t>
  </si>
  <si>
    <t xml:space="preserve">(051)260-560 / 098-216-721</t>
  </si>
  <si>
    <t xml:space="preserve">Aleksandra Rogić,dipl.ing.preh.teh.</t>
  </si>
  <si>
    <t xml:space="preserve">aleksandra.rogic@viocl.hr</t>
  </si>
  <si>
    <t xml:space="preserve">(051)260-570</t>
  </si>
  <si>
    <t xml:space="preserve">099-3138925</t>
  </si>
  <si>
    <t xml:space="preserve">www.viocl.hr</t>
  </si>
  <si>
    <t xml:space="preserve">KOMUNALNO DRUŠTVO VODOVOD I KANALIZACIJA d.o.o. 
(80805858278) Dolac 14, 51000 Rijeka </t>
  </si>
  <si>
    <t xml:space="preserve">Andrej Marochini,dipl.ing.građ</t>
  </si>
  <si>
    <t xml:space="preserve">andrej.marochini@kdvik-rijeka.hr</t>
  </si>
  <si>
    <t xml:space="preserve">051/353-207</t>
  </si>
  <si>
    <t xml:space="preserve">Danijela Lenac,dipl.ing.prehr.tehn.</t>
  </si>
  <si>
    <t xml:space="preserve">danijela.lenac@kdvik-rijeka.hr</t>
  </si>
  <si>
    <t xml:space="preserve">051/353-304</t>
  </si>
  <si>
    <t xml:space="preserve">099/2114547</t>
  </si>
  <si>
    <t xml:space="preserve">http://www.kdvik-rijeka.hr</t>
  </si>
  <si>
    <t xml:space="preserve">LIBURNIJSKE VODE d.o.o. 
(90703189967) Liburnijska 2, 51414 Ičići </t>
  </si>
  <si>
    <t xml:space="preserve">Ervino Mrak, dipl.ing.</t>
  </si>
  <si>
    <t xml:space="preserve">ervino.mrak@liburnijske-vode.hr</t>
  </si>
  <si>
    <t xml:space="preserve">051 505 200</t>
  </si>
  <si>
    <t xml:space="preserve">Alenka Turković-Juričić, dipl.ing.</t>
  </si>
  <si>
    <t xml:space="preserve">alenka.turkovic@liburnijske-vode.hr</t>
  </si>
  <si>
    <t xml:space="preserve">051  500 245</t>
  </si>
  <si>
    <t xml:space="preserve">099 3132 245</t>
  </si>
  <si>
    <t xml:space="preserve">www.liburnijske-vode.hr</t>
  </si>
  <si>
    <t xml:space="preserve">VRELO d.o.o. 
(36457028007) Palit 68, 51280 Rab </t>
  </si>
  <si>
    <t xml:space="preserve">Ivan Lušić,struč.spec.ing.sec.</t>
  </si>
  <si>
    <t xml:space="preserve">ilusic@vrelo.hr</t>
  </si>
  <si>
    <t xml:space="preserve">(051)724-031</t>
  </si>
  <si>
    <t xml:space="preserve">Danijela kuparić,dipl.sanit.ing.</t>
  </si>
  <si>
    <t xml:space="preserve">dkuparic@vrelo.hr</t>
  </si>
  <si>
    <t xml:space="preserve">098-425-539</t>
  </si>
  <si>
    <t xml:space="preserve">www.vrelo.hr</t>
  </si>
  <si>
    <t xml:space="preserve">KOMUNALAC d.o.o. 
(13670112490) Frana Supila 173, 51300 Delnice </t>
  </si>
  <si>
    <t xml:space="preserve">Boro Tomić,dipl.ing</t>
  </si>
  <si>
    <t xml:space="preserve">komunalac-vio@komunalac.hr</t>
  </si>
  <si>
    <t xml:space="preserve">(051)829-340</t>
  </si>
  <si>
    <t xml:space="preserve">Ozren Južnić,ing</t>
  </si>
  <si>
    <t xml:space="preserve">ozren@komunalac.hr</t>
  </si>
  <si>
    <t xml:space="preserve">(051)829354</t>
  </si>
  <si>
    <t xml:space="preserve">098/491-274</t>
  </si>
  <si>
    <t xml:space="preserve">www.komunalac.hr/VIO</t>
  </si>
  <si>
    <t xml:space="preserve">VODE VRBOVSKO d.o.o. 
(49090879289) ŽELJEZNIČKA ULICA 1 A, 51326 Vrbovsko </t>
  </si>
  <si>
    <t xml:space="preserve">Nikolina Mamula,mag.ing.aedif.</t>
  </si>
  <si>
    <t xml:space="preserve">nikolina.mamula@vode-vrbovsko.hr</t>
  </si>
  <si>
    <t xml:space="preserve">(051)875-121</t>
  </si>
  <si>
    <t xml:space="preserve">Miroslav Jerent</t>
  </si>
  <si>
    <t xml:space="preserve">(051)878-121</t>
  </si>
  <si>
    <t xml:space="preserve">098/365-289</t>
  </si>
  <si>
    <t xml:space="preserve">www.vode-vrbovsko.hr</t>
  </si>
  <si>
    <t xml:space="preserve">http://vode-vrbovsko.hr/index.php/vodoopskrba/analiza-vode-za-pice</t>
  </si>
  <si>
    <t xml:space="preserve">KOMUNALNO DRUŠTVO ČABRANKA D.O.O. 
(63803405434) Narodnog oslobođenja 2, 51306 Čabar </t>
  </si>
  <si>
    <t xml:space="preserve">Leonard Vesel</t>
  </si>
  <si>
    <t xml:space="preserve">leonard.vesel@kd-cabranka.hr</t>
  </si>
  <si>
    <t xml:space="preserve">(051)821-459</t>
  </si>
  <si>
    <t xml:space="preserve">Dražen Resman</t>
  </si>
  <si>
    <t xml:space="preserve">051 /829-572</t>
  </si>
  <si>
    <t xml:space="preserve">091/6006890</t>
  </si>
  <si>
    <t xml:space="preserve">cabar.hr</t>
  </si>
  <si>
    <t xml:space="preserve">KTD VODOVOD ŽRNOVNICA D.O.O. 
(36612651354) Dubrova 22, 51250 Novi Vinodolski </t>
  </si>
  <si>
    <t xml:space="preserve">Igor Uremović,dipl.ing</t>
  </si>
  <si>
    <t xml:space="preserve">igor.uremovic@vodovod-zrnovnica.hr</t>
  </si>
  <si>
    <t xml:space="preserve">(051)403-525</t>
  </si>
  <si>
    <t xml:space="preserve">Henrik Ježić,ing.</t>
  </si>
  <si>
    <t xml:space="preserve">henrik.jezic@vodovod-zrnovnica.hr</t>
  </si>
  <si>
    <t xml:space="preserve">(051)403-522</t>
  </si>
  <si>
    <t xml:space="preserve">091-2444003</t>
  </si>
  <si>
    <t xml:space="preserve">www.vodovod-zrnovnica.hr</t>
  </si>
  <si>
    <t xml:space="preserve">Sisačko-moslavačka</t>
  </si>
  <si>
    <t xml:space="preserve">VODOOPSKRBA KUPA D.O.O. OIB 26787524683, NOVO SELIŠTE bb, 44250 PETRINJA
</t>
  </si>
  <si>
    <t xml:space="preserve">Pejo Trgovčević</t>
  </si>
  <si>
    <t xml:space="preserve">pejo@vodoopskrba-kupa.hr</t>
  </si>
  <si>
    <t xml:space="preserve">(0)44 815 915, kućni 106</t>
  </si>
  <si>
    <t xml:space="preserve">Sanja Sklepić Vukadinović</t>
  </si>
  <si>
    <t xml:space="preserve">ssvukadinovic@vodoopskrba-kupa.hr</t>
  </si>
  <si>
    <t xml:space="preserve">098/376-863</t>
  </si>
  <si>
    <t xml:space="preserve">tisak: NOVI SISAČKI TJEDNIK, web stranica</t>
  </si>
  <si>
    <t xml:space="preserve">MOSLAVINA, D.O.O. 
(98526328089) Zagrebačka 1, 44320 Kutina </t>
  </si>
  <si>
    <t xml:space="preserve">mr. Mijo Šepak</t>
  </si>
  <si>
    <t xml:space="preserve">direktor@moslavina-kutina.hr</t>
  </si>
  <si>
    <t xml:space="preserve">Renato Beronić,dipl.ing.</t>
  </si>
  <si>
    <t xml:space="preserve">renato.beronic@moslavina-kutina.hr</t>
  </si>
  <si>
    <t xml:space="preserve">www.moslavina-kutina.hr</t>
  </si>
  <si>
    <t xml:space="preserve">VODOVOD NOVSKA d.o.o. 
(99364912182) Adalberta Knoppa 1a, 44330 Novska </t>
  </si>
  <si>
    <t xml:space="preserve">Mario Filipović</t>
  </si>
  <si>
    <t xml:space="preserve">mario.filipovic@vodovod-novska.hr</t>
  </si>
  <si>
    <t xml:space="preserve">Krešimir Stublija</t>
  </si>
  <si>
    <t xml:space="preserve">kstublija@gmail.com</t>
  </si>
  <si>
    <t xml:space="preserve">www.vodovod-novska.hr</t>
  </si>
  <si>
    <t xml:space="preserve">PRIVREDA d.o.o. 
(12266526926) Gundulićeva 14, 44250 Petrinja </t>
  </si>
  <si>
    <t xml:space="preserve">Zoran Zecher</t>
  </si>
  <si>
    <t xml:space="preserve">privreda@privreda-petrinja.hr</t>
  </si>
  <si>
    <t xml:space="preserve">Zdravko Perković,dipl.ing.</t>
  </si>
  <si>
    <t xml:space="preserve">zdravko.perkovic@privreda-petrinja.hr</t>
  </si>
  <si>
    <t xml:space="preserve">www.privreda-petrinja.hr</t>
  </si>
  <si>
    <t xml:space="preserve">SISAČKI VODOVOD D.O.O. 
(84218628128) RUĐERA BOŠKOVIĆA 10, 44000 Sisak </t>
  </si>
  <si>
    <t xml:space="preserve">Igor Rađenović, dipl.oec.</t>
  </si>
  <si>
    <t xml:space="preserve">igor.radjenovic@sisackivodovod.hr</t>
  </si>
  <si>
    <t xml:space="preserve">mr.sc. Ljiljana Brižić, dipl.ing.biol.</t>
  </si>
  <si>
    <t xml:space="preserve">ljiljana.brizic@sisackivodovod.hr</t>
  </si>
  <si>
    <t xml:space="preserve">www.sisackivodovod.hr</t>
  </si>
  <si>
    <t xml:space="preserve">KOMUNALAC - DVOR d.o.o. 
(57833405225) Eugena Kvaternika 3, 44440 Dvor </t>
  </si>
  <si>
    <t xml:space="preserve">Božo Trivanović, dipl.ing.</t>
  </si>
  <si>
    <t xml:space="preserve">direktor@komunalac-dvor.hr</t>
  </si>
  <si>
    <t xml:space="preserve">info@komunalac-dvor.hr</t>
  </si>
  <si>
    <t xml:space="preserve">091/721-6500</t>
  </si>
  <si>
    <t xml:space="preserve">www.komunalac-dvor.hr</t>
  </si>
  <si>
    <t xml:space="preserve">VODOOPSKRBA d.o.o. za javnu vodoopskrbu i odvodnju 
(36297945940) Petra Berislavića 39, 44450 Hrvatska Dubica</t>
  </si>
  <si>
    <t xml:space="preserve">Matea Mikulčić</t>
  </si>
  <si>
    <t xml:space="preserve">komunalac@sk.t-com.hr</t>
  </si>
  <si>
    <t xml:space="preserve">http://www.hrvatska-dubica.hr/index.php/2016-03-17-23-03-59/vodoopskrba-d-o-o</t>
  </si>
  <si>
    <t xml:space="preserve">LIP-KOM d.o.o. 
(34895772918) Kutinska 4, 44322 Lipovljani </t>
  </si>
  <si>
    <t xml:space="preserve">Danijel Lenart</t>
  </si>
  <si>
    <t xml:space="preserve">info@lipkom.hr</t>
  </si>
  <si>
    <t xml:space="preserve">Davor Živković</t>
  </si>
  <si>
    <t xml:space="preserve">davor@lipkom.hr</t>
  </si>
  <si>
    <t xml:space="preserve">www.lipkom.hr</t>
  </si>
  <si>
    <t xml:space="preserve">Vodovod Glina d.o.o. 
(40154275091) Petrinjska 4, 44400 Glina </t>
  </si>
  <si>
    <t xml:space="preserve">Matija Rom</t>
  </si>
  <si>
    <t xml:space="preserve">Mislav Muža, dipl.ing.</t>
  </si>
  <si>
    <t xml:space="preserve">mislavmuza@gmail.com</t>
  </si>
  <si>
    <t xml:space="preserve">www.vodovod-glina.hr</t>
  </si>
  <si>
    <t xml:space="preserve">JP KOMUNALAC D.O.O. 
(28622553096) UNSKA 1, 44430 Hrvatska Kostajnica </t>
  </si>
  <si>
    <t xml:space="preserve">Ivana Švaga-Delić, ing.građ.</t>
  </si>
  <si>
    <t xml:space="preserve">isdelic@jp-komunalac.hr</t>
  </si>
  <si>
    <t xml:space="preserve">Tomislav Žličarić</t>
  </si>
  <si>
    <t xml:space="preserve">tomislav.zlicaric@jp-komunalac.hr</t>
  </si>
  <si>
    <t xml:space="preserve">www.jp-komunalac.hr</t>
  </si>
  <si>
    <t xml:space="preserve">VODOOPSKRBA I ODVODNJA TOPUSKO d.o.o. 
(57346605206) Ponikvari 77a, 44415 Topusko </t>
  </si>
  <si>
    <t xml:space="preserve">Tomislav Perčinlić, dipl.ing.str.</t>
  </si>
  <si>
    <t xml:space="preserve">vio.topusko@post.ht.hr</t>
  </si>
  <si>
    <t xml:space="preserve">98376744
098 376 744</t>
  </si>
  <si>
    <t xml:space="preserve">vio-topusko.hr</t>
  </si>
  <si>
    <t xml:space="preserve">JKP JASENOVAČKA VODA d.o.o. 
(36845216047) Trg kralja Petra Svačića 19, 44324 Jasenovac </t>
  </si>
  <si>
    <t xml:space="preserve">Andrea Đilas, mag.ing.mech.</t>
  </si>
  <si>
    <t xml:space="preserve">adilas.jv@gmail.com</t>
  </si>
  <si>
    <t xml:space="preserve">www.opcinajasenovac.</t>
  </si>
  <si>
    <t xml:space="preserve">Splitsko-dalmatinska</t>
  </si>
  <si>
    <t xml:space="preserve">VODOVOD D.O.O. 
(06527308831) OBALA KRALJA TOMISLAVA 16 /I, 21300 Makarska </t>
  </si>
  <si>
    <t xml:space="preserve">ŠIMUN BORIĆ</t>
  </si>
  <si>
    <t xml:space="preserve">protokol@vodovod-makarska.hr</t>
  </si>
  <si>
    <t xml:space="preserve">fax 021/ 612 173;021 616 001</t>
  </si>
  <si>
    <t xml:space="preserve">ANA SMOLJANOVIĆ</t>
  </si>
  <si>
    <t xml:space="preserve">ana.bajic@gmail.com</t>
  </si>
  <si>
    <t xml:space="preserve">021/729-091</t>
  </si>
  <si>
    <t xml:space="preserve">098/1816102</t>
  </si>
  <si>
    <t xml:space="preserve">www.vodovod-makarska.hr</t>
  </si>
  <si>
    <t xml:space="preserve">HVARSKI VODOVOD D.O.O. 
(96577868636) Radičina bb, 21465 Jelsa </t>
  </si>
  <si>
    <t xml:space="preserve">Ivan Grgičević</t>
  </si>
  <si>
    <t xml:space="preserve">grgičević@hvarskivodovod.hr</t>
  </si>
  <si>
    <t xml:space="preserve">021 778 261</t>
  </si>
  <si>
    <t xml:space="preserve">Luka Bunčuga</t>
  </si>
  <si>
    <t xml:space="preserve">buncuga@hvarskivodovod.hr</t>
  </si>
  <si>
    <t xml:space="preserve">021 778261</t>
  </si>
  <si>
    <t xml:space="preserve">www.hvarskivodovod.hr</t>
  </si>
  <si>
    <t xml:space="preserve">VODOVOD I ODVODNJA CETINSKE KRAJINE d.o.o. 
(81685682389) 126. brigade Hrvatske vojske 13, 21230 Sinj </t>
  </si>
  <si>
    <t xml:space="preserve">MILAN SMOLJO, dipl. ekonomist</t>
  </si>
  <si>
    <t xml:space="preserve">tajnica@viock.hr</t>
  </si>
  <si>
    <t xml:space="preserve">021/668 154</t>
  </si>
  <si>
    <t xml:space="preserve">MIRJANA JAGNJIĆ-DADIĆ</t>
  </si>
  <si>
    <t xml:space="preserve">mirjana.jdadic@gmail.com; mirjana.dadic@viock.hr</t>
  </si>
  <si>
    <t xml:space="preserve">021/668 159</t>
  </si>
  <si>
    <t xml:space="preserve">099/2114153</t>
  </si>
  <si>
    <t xml:space="preserve">www.viock.hr</t>
  </si>
  <si>
    <t xml:space="preserve">VODOVOD D.O.O. 
(77317840351) ČETVRT VRILO 6, 21310 Omiš </t>
  </si>
  <si>
    <t xml:space="preserve">Matko Kovačević</t>
  </si>
  <si>
    <t xml:space="preserve">matko.kovacevic@vodovod.hr</t>
  </si>
  <si>
    <t xml:space="preserve">021/755111</t>
  </si>
  <si>
    <t xml:space="preserve">Milka Kovačić</t>
  </si>
  <si>
    <t xml:space="preserve">milka.kovacic@vodovod.hr; omis@vodovod.hr</t>
  </si>
  <si>
    <t xml:space="preserve">021/861236</t>
  </si>
  <si>
    <t xml:space="preserve">099/3119026</t>
  </si>
  <si>
    <t xml:space="preserve">www.vodovod.hr</t>
  </si>
  <si>
    <t xml:space="preserve">VODOVOD I KANALIZACIJA d.o.o Split
(56826138353) Biokovska ul. 3, 21000, Split</t>
  </si>
  <si>
    <t xml:space="preserve">Privremeni upravitelj Joško Čelan</t>
  </si>
  <si>
    <t xml:space="preserve">josko.celan@vik-split.hr</t>
  </si>
  <si>
    <t xml:space="preserve">021 407205</t>
  </si>
  <si>
    <t xml:space="preserve">DANIJELA MATIJACA – LOVRIĆ</t>
  </si>
  <si>
    <t xml:space="preserve">danijela.matijacalovric@vil-split.hr</t>
  </si>
  <si>
    <t xml:space="preserve">www.vik-split.hr</t>
  </si>
  <si>
    <t xml:space="preserve">VODOVOD IMOTSKE KRAJINE, d.o.o. 
(41272392545) Blajburška Ulica 133, 21260 Imotski </t>
  </si>
  <si>
    <t xml:space="preserve">LUKA ĆORIĆ</t>
  </si>
  <si>
    <t xml:space="preserve">ured@vodovod-imk.hr</t>
  </si>
  <si>
    <t xml:space="preserve">021/843-550</t>
  </si>
  <si>
    <t xml:space="preserve">ANTONIJA ĆAPIN</t>
  </si>
  <si>
    <t xml:space="preserve">antonija@vodovod-imk.hr</t>
  </si>
  <si>
    <t xml:space="preserve">021/412-680</t>
  </si>
  <si>
    <t xml:space="preserve">098/9415 639</t>
  </si>
  <si>
    <t xml:space="preserve">www.vodovod-imk.hr</t>
  </si>
  <si>
    <t xml:space="preserve">VODOVOD BRAČ, d.o.o. 
(45854645558) Mladena Vodanovića 23, 21400 Supetar </t>
  </si>
  <si>
    <t xml:space="preserve">TONČI TRUTANIĆ</t>
  </si>
  <si>
    <t xml:space="preserve">trutanic@vodovod-brac.hr</t>
  </si>
  <si>
    <t xml:space="preserve">021/631 141,021/631 511</t>
  </si>
  <si>
    <t xml:space="preserve">FRANE SABIONCELLO</t>
  </si>
  <si>
    <t xml:space="preserve">frane@vodovod-brac.hr</t>
  </si>
  <si>
    <t xml:space="preserve">021/631 141, 021/631 511</t>
  </si>
  <si>
    <t xml:space="preserve">098/265572</t>
  </si>
  <si>
    <t xml:space="preserve">http://vodovod-brac.hr/</t>
  </si>
  <si>
    <t xml:space="preserve">Šibensko-kninska</t>
  </si>
  <si>
    <t xml:space="preserve">RAD d.o.o. 
(71304592430) UL.STJEPANA RADIĆA 69, 22320 Drniš </t>
  </si>
  <si>
    <t xml:space="preserve">Davor Jakelić, dipl.ing.građ.</t>
  </si>
  <si>
    <t xml:space="preserve">rad-drnis@si.t-com.hr</t>
  </si>
  <si>
    <t xml:space="preserve">022/886-701</t>
  </si>
  <si>
    <t xml:space="preserve">Marta Vujević,
mag.chem.
</t>
  </si>
  <si>
    <t xml:space="preserve">martavujevic.rad@gmail.com</t>
  </si>
  <si>
    <t xml:space="preserve">091 752 7161</t>
  </si>
  <si>
    <t xml:space="preserve">https://www.rad-drnis.hr/</t>
  </si>
  <si>
    <t xml:space="preserve">VODOVOD I ODVODNJA D.O.O. 
(26251326399) KRALJA ZVONIMIRA 50, 22000 Šibenik </t>
  </si>
  <si>
    <t xml:space="preserve">Miho Mioč </t>
  </si>
  <si>
    <t xml:space="preserve">miho.mioc@vodovodsib.hr </t>
  </si>
  <si>
    <t xml:space="preserve">022 311860 </t>
  </si>
  <si>
    <t xml:space="preserve">Zoran Sekso </t>
  </si>
  <si>
    <t xml:space="preserve">zoran.sekso@vodovodsib.hr </t>
  </si>
  <si>
    <t xml:space="preserve">022 778108 </t>
  </si>
  <si>
    <t xml:space="preserve">www.vodovodsib.hr</t>
  </si>
  <si>
    <t xml:space="preserve">KOMUNALNO PODUZEĆE, d.o.o. 
(33813961569) Trg Oluje 5. kolovoza 1995. kbr. 9, 22300 Knin </t>
  </si>
  <si>
    <t xml:space="preserve">Damir Velić, dipl.oec.</t>
  </si>
  <si>
    <t xml:space="preserve">komunalno@komunalno-knin.hr
damir.velic@komunalno-knin.hr</t>
  </si>
  <si>
    <t xml:space="preserve">centrala: 022/660049; direktor : 022/660203
Mobitel direktora: 091/2720761
</t>
  </si>
  <si>
    <t xml:space="preserve">Branko Vazgeč, dipl.ing.kem.tehn.</t>
  </si>
  <si>
    <t xml:space="preserve">vazgec@komunalno-knin.hr</t>
  </si>
  <si>
    <t xml:space="preserve">Tel: 022/660049; direktini 022/668224</t>
  </si>
  <si>
    <t xml:space="preserve">www.komunalno-knin.hr</t>
  </si>
  <si>
    <t xml:space="preserve">KOMUNALNO DRUŠTVO KIJEVO d.o.o. 
(45756882694) Bajani 12, 22310 Kijevo </t>
  </si>
  <si>
    <t xml:space="preserve">Ljiljana Gašpar</t>
  </si>
  <si>
    <t xml:space="preserve">komunalno.drustvo.kijevo@si.t-com.hr</t>
  </si>
  <si>
    <t xml:space="preserve">022 681 270</t>
  </si>
  <si>
    <t xml:space="preserve">Mijo Cicvarić</t>
  </si>
  <si>
    <t xml:space="preserve">022 681 270
</t>
  </si>
  <si>
    <t xml:space="preserve">www.kijevo.hr</t>
  </si>
  <si>
    <t xml:space="preserve">KOMUNALNO DRUŠTVO BISKUPIJA d.o.o. 
(22596900244) Trg Ivana Meštrovića 1, 22300 Biskupija </t>
  </si>
  <si>
    <t xml:space="preserve">JOVANKA ILIĆ</t>
  </si>
  <si>
    <t xml:space="preserve">komunalno.biskupija@gmail.com</t>
  </si>
  <si>
    <t xml:space="preserve">022/660 332</t>
  </si>
  <si>
    <t xml:space="preserve">091/202 72 92</t>
  </si>
  <si>
    <t xml:space="preserve">komunalno-drustvo-biskupija.hr</t>
  </si>
  <si>
    <t xml:space="preserve">Varaždinska</t>
  </si>
  <si>
    <t xml:space="preserve">VARKOM d.d. 
(39048902955) Trg Bana Jelačića 15, 42000 Varaždin </t>
  </si>
  <si>
    <t xml:space="preserve">dr. sc. Željko Bunić</t>
  </si>
  <si>
    <t xml:space="preserve">zbunic@varkom.com</t>
  </si>
  <si>
    <t xml:space="preserve">042/406 406</t>
  </si>
  <si>
    <t xml:space="preserve">Nikolina Novotny Horčička, dipl. ing.</t>
  </si>
  <si>
    <t xml:space="preserve">laboratorij@varkom.com</t>
  </si>
  <si>
    <t xml:space="preserve">042/406 462</t>
  </si>
  <si>
    <t xml:space="preserve">098/248 691</t>
  </si>
  <si>
    <t xml:space="preserve">www.varkom.hr</t>
  </si>
  <si>
    <t xml:space="preserve">IVKOM-VODE d.o.o. 
(91920869215) Vladimira Nazora 96/b, 42240 Ivanec </t>
  </si>
  <si>
    <t xml:space="preserve">Mladen Stanko, mag. oec.</t>
  </si>
  <si>
    <t xml:space="preserve">stanko.mladen@ivkom.hr</t>
  </si>
  <si>
    <t xml:space="preserve">042/770 560</t>
  </si>
  <si>
    <t xml:space="preserve">Ranko Zbodulja, ing građ.</t>
  </si>
  <si>
    <t xml:space="preserve">ranko.zbodulja@ivkom.hr</t>
  </si>
  <si>
    <t xml:space="preserve">042/ 770 550</t>
  </si>
  <si>
    <t xml:space="preserve">099/277 0556</t>
  </si>
  <si>
    <t xml:space="preserve">www.ivkom-vode.hr</t>
  </si>
  <si>
    <t xml:space="preserve">Virovitičko-podravska</t>
  </si>
  <si>
    <t xml:space="preserve">VODA d.o.o. 
(25354752131) Vladimira Nazora 14, 33515 Orahovica </t>
  </si>
  <si>
    <t xml:space="preserve">BOJAN DADASOVIĆ</t>
  </si>
  <si>
    <t xml:space="preserve">papuk.doo@vt.t-com.hr</t>
  </si>
  <si>
    <t xml:space="preserve">033 673 103</t>
  </si>
  <si>
    <t xml:space="preserve">Dušan Brstilo</t>
  </si>
  <si>
    <t xml:space="preserve">duje@papuk-doo.hr</t>
  </si>
  <si>
    <t xml:space="preserve">033 618 632</t>
  </si>
  <si>
    <t xml:space="preserve">www.voda-doo.hr</t>
  </si>
  <si>
    <t xml:space="preserve">Virovitičko-Podravska</t>
  </si>
  <si>
    <t xml:space="preserve">KOMRAD D.O.O. 
(96537643037) Braće Radića 2, 33520 Slatina</t>
  </si>
  <si>
    <t xml:space="preserve">          mscr Mato Miličić dip.ing.agr</t>
  </si>
  <si>
    <t xml:space="preserve">komrad@vt.htnet.hr</t>
  </si>
  <si>
    <t xml:space="preserve">033 551 252</t>
  </si>
  <si>
    <t xml:space="preserve">VLADO KOČIŠ</t>
  </si>
  <si>
    <t xml:space="preserve">vlado.komrad@gmail.com</t>
  </si>
  <si>
    <t xml:space="preserve">095 455 12 01</t>
  </si>
  <si>
    <t xml:space="preserve">www.komrad.hr         komrad@vt.t-com.hr</t>
  </si>
  <si>
    <t xml:space="preserve">VIRKOM d.o.o. 
(55802054231) Kralja Petra Krešimira IV 30, 33000 Virovitica</t>
  </si>
  <si>
    <t xml:space="preserve">MARGARETA PTIČEK</t>
  </si>
  <si>
    <t xml:space="preserve">virkom@virkom.hr</t>
  </si>
  <si>
    <t xml:space="preserve">033 722 714</t>
  </si>
  <si>
    <t xml:space="preserve">SLAVKO KEPEC</t>
  </si>
  <si>
    <t xml:space="preserve">laboratorij@virkom.hr</t>
  </si>
  <si>
    <t xml:space="preserve">098 297 285</t>
  </si>
  <si>
    <t xml:space="preserve">www.virkom.hr</t>
  </si>
  <si>
    <t xml:space="preserve">VODAKOM d.o.o. 
(72854853587) Vinogradska 41, 33405 Pitomača </t>
  </si>
  <si>
    <t xml:space="preserve">ANTONIO VIDOVIĆ</t>
  </si>
  <si>
    <t xml:space="preserve">vodakom@vodakom.hr</t>
  </si>
  <si>
    <t xml:space="preserve">033 782 202</t>
  </si>
  <si>
    <t xml:space="preserve">099 249 29 57</t>
  </si>
  <si>
    <t xml:space="preserve">www.vodakom.hr</t>
  </si>
  <si>
    <t xml:space="preserve">Vukovarsko-srijemska</t>
  </si>
  <si>
    <t xml:space="preserve">KOMUNALIJE d.o.o. 
(57291229312) Benešićeva 49, 32236 Ilok </t>
  </si>
  <si>
    <t xml:space="preserve">Vilim Čuljak,dipl.ing.</t>
  </si>
  <si>
    <t xml:space="preserve">vilim.culjak@gmail.com</t>
  </si>
  <si>
    <t xml:space="preserve">032 827 350</t>
  </si>
  <si>
    <t xml:space="preserve">Joško Radanović,dipl.ing.</t>
  </si>
  <si>
    <t xml:space="preserve">joskoradanovic@gmail.com</t>
  </si>
  <si>
    <t xml:space="preserve">032 827 380</t>
  </si>
  <si>
    <t xml:space="preserve">www.komunalije-sumus.com.hr</t>
  </si>
  <si>
    <t xml:space="preserve">Vodovod grada Vukovara d.o.o. 
(95863787953) Jana Bate 4, 32000 Vukovar </t>
  </si>
  <si>
    <t xml:space="preserve">Dario Tišov, struč.spec.ing.sec.</t>
  </si>
  <si>
    <t xml:space="preserve">vodovod-grada-vukovara@vu.t-com.hr</t>
  </si>
  <si>
    <t xml:space="preserve">032 424 707</t>
  </si>
  <si>
    <t xml:space="preserve">Zdravko Vuković,ing.el.</t>
  </si>
  <si>
    <t xml:space="preserve">zdravko.vukovic@vgv.hr</t>
  </si>
  <si>
    <t xml:space="preserve">032 424 744</t>
  </si>
  <si>
    <t xml:space="preserve">098 467 571</t>
  </si>
  <si>
    <t xml:space="preserve">www.vgv.hr </t>
  </si>
  <si>
    <t xml:space="preserve">VINKOVAČKI VODOVOD I KANALIZACIJA, D.O.O. 
(30638414709) Dragutina Žanića Karle 47a, 32100 Vinkovci </t>
  </si>
  <si>
    <t xml:space="preserve">Ivan Rimac,univ.spec.oec.</t>
  </si>
  <si>
    <t xml:space="preserve">uprava@vvk.hr</t>
  </si>
  <si>
    <t xml:space="preserve">032 306 151</t>
  </si>
  <si>
    <t xml:space="preserve">Darko Čengić, mag.ing.el.</t>
  </si>
  <si>
    <t xml:space="preserve">darko.cengic@vvk.hr</t>
  </si>
  <si>
    <t xml:space="preserve">032 354 745</t>
  </si>
  <si>
    <t xml:space="preserve">099/7045142</t>
  </si>
  <si>
    <t xml:space="preserve">www.vvk.hr</t>
  </si>
  <si>
    <t xml:space="preserve">DRENOVCI' D.O.O. 
(58020541864) Toljani 1, 32257 Drenovci </t>
  </si>
  <si>
    <t xml:space="preserve">Branimir Filipović</t>
  </si>
  <si>
    <t xml:space="preserve">drenovci@vk.t-com.hr</t>
  </si>
  <si>
    <t xml:space="preserve">032 861 244</t>
  </si>
  <si>
    <t xml:space="preserve">032 861 644</t>
  </si>
  <si>
    <t xml:space="preserve">098 217 909</t>
  </si>
  <si>
    <t xml:space="preserve">KOMUNALAC d.o.o. 
(97005498931) Veliki Kraj 132, 32270 Županja </t>
  </si>
  <si>
    <t xml:space="preserve">Ilija Lešić</t>
  </si>
  <si>
    <t xml:space="preserve">lesic@komunalac-zu.hr</t>
  </si>
  <si>
    <t xml:space="preserve">032 827 998</t>
  </si>
  <si>
    <t xml:space="preserve">098 217 822</t>
  </si>
  <si>
    <t xml:space="preserve">www.komunalac-zu.hr</t>
  </si>
  <si>
    <t xml:space="preserve">KOMUNALNO TRGOVAČKO DRUŠTVO GUNJA D.O.O. 
(88688133030) Vladimira Nazora 97, 32260 Gunja </t>
  </si>
  <si>
    <t xml:space="preserve">Marijan Leporz</t>
  </si>
  <si>
    <t xml:space="preserve">komunalno.trgovacko.drustvo@vk.htnet.hr</t>
  </si>
  <si>
    <t xml:space="preserve">032 882 371</t>
  </si>
  <si>
    <t xml:space="preserve">091 411 4202</t>
  </si>
  <si>
    <t xml:space="preserve">http://www.ktd-gunja.hr/</t>
  </si>
  <si>
    <t xml:space="preserve">Zadarska</t>
  </si>
  <si>
    <t xml:space="preserve">VODOVOD D.O.O. 
(89406825003) Špire Brusine 17, 23000 Zadar </t>
  </si>
  <si>
    <t xml:space="preserve">TOMISLAV MATEK</t>
  </si>
  <si>
    <t xml:space="preserve">tomislav.matek@vodovod-zadar.hr</t>
  </si>
  <si>
    <t xml:space="preserve">023/282902</t>
  </si>
  <si>
    <t xml:space="preserve">NICOLETTA BEROVIĆ</t>
  </si>
  <si>
    <t xml:space="preserve">nicoletta.berovic@vodovod-zadar.hr</t>
  </si>
  <si>
    <t xml:space="preserve">023/322517</t>
  </si>
  <si>
    <t xml:space="preserve">091-1122066</t>
  </si>
  <si>
    <t xml:space="preserve">www.vodovod-zadar.hr</t>
  </si>
  <si>
    <t xml:space="preserve">VODOVOD I ODVODNJA D.O.O. 
(6252908933) KRALJA TOMISLAVA 11, BENKOVAC</t>
  </si>
  <si>
    <t xml:space="preserve">HRVOJE BURA</t>
  </si>
  <si>
    <t xml:space="preserve">h.bura@viobenkovac.com.hr </t>
  </si>
  <si>
    <t xml:space="preserve">023/681-034</t>
  </si>
  <si>
    <t xml:space="preserve">Zlatko Kaštelanac</t>
  </si>
  <si>
    <t xml:space="preserve">z.kastelanac@viobenkovac.com.hr</t>
  </si>
  <si>
    <t xml:space="preserve">023/681034</t>
  </si>
  <si>
    <t xml:space="preserve">091/303-9414</t>
  </si>
  <si>
    <t xml:space="preserve">www.vodovod-i-odvodnja.hr</t>
  </si>
  <si>
    <t xml:space="preserve">KOMUNALAC d.o.o. 
(79399174783) Kralja Petra Svačića 28, 23210 Biograd na Moru </t>
  </si>
  <si>
    <t xml:space="preserve">MARIN COLIĆ</t>
  </si>
  <si>
    <t xml:space="preserve">info@komunalac.com</t>
  </si>
  <si>
    <t xml:space="preserve">023/383510</t>
  </si>
  <si>
    <t xml:space="preserve">IVAN PERAIĆ</t>
  </si>
  <si>
    <t xml:space="preserve">ivanp@komunalac.com</t>
  </si>
  <si>
    <t xml:space="preserve">091-3834603</t>
  </si>
  <si>
    <t xml:space="preserve">www.komunalac.com</t>
  </si>
  <si>
    <t xml:space="preserve">GRAČAC VODOVOD I ODVODNJA d.o.o. 
(75083503725) Park sv. Jurja 1, 23440 Gračac </t>
  </si>
  <si>
    <t xml:space="preserve">MARKO GALE</t>
  </si>
  <si>
    <t xml:space="preserve">direktor.vodovod@gracac.hr</t>
  </si>
  <si>
    <t xml:space="preserve">099-3252777</t>
  </si>
  <si>
    <t xml:space="preserve">FRANJO TOMIĆ</t>
  </si>
  <si>
    <t xml:space="preserve">vodovod@gracac.hr</t>
  </si>
  <si>
    <t xml:space="preserve">023/773-728</t>
  </si>
  <si>
    <t xml:space="preserve">SLUŽBENA STRANICA OPĆINE GRAČAC</t>
  </si>
  <si>
    <t xml:space="preserve">KOMUNALNO DRUŠTVO DUGI OTOK I ZVERINAC d.o.o. 
(23753294472) Obala Petra Lorinija bb, 23281 Sali </t>
  </si>
  <si>
    <t xml:space="preserve">STJEPAN LIGUTIĆ</t>
  </si>
  <si>
    <t xml:space="preserve">kd-dugiotok@net.hr</t>
  </si>
  <si>
    <t xml:space="preserve">023/377230</t>
  </si>
  <si>
    <t xml:space="preserve">www.opcina-sali.hr</t>
  </si>
  <si>
    <t xml:space="preserve">KOMUNALNO DRUŠTVO PAG D.O.O. 
(08382999002) Ulica braće Fabijanić bb, 23250 Pag </t>
  </si>
  <si>
    <t xml:space="preserve">IRENA BULJANOVIĆ</t>
  </si>
  <si>
    <t xml:space="preserve">irena.buljanovic@kd-pag.hr</t>
  </si>
  <si>
    <t xml:space="preserve">023/600877</t>
  </si>
  <si>
    <t xml:space="preserve">info@kd-pag.hr</t>
  </si>
  <si>
    <t xml:space="preserve">023/600878</t>
  </si>
  <si>
    <t xml:space="preserve">099-2557553</t>
  </si>
  <si>
    <t xml:space="preserve">www.kd-pag.hr</t>
  </si>
  <si>
    <t xml:space="preserve">VODOVOD POVLJANA d.o.o. 
(63675888052) Stjepana Radića 20, 23249 Povljana </t>
  </si>
  <si>
    <t xml:space="preserve">DUBRAVKO POGORILIĆ</t>
  </si>
  <si>
    <t xml:space="preserve">vodovodpov@gmail.com</t>
  </si>
  <si>
    <t xml:space="preserve">023/692959</t>
  </si>
  <si>
    <t xml:space="preserve">BRANKO VUČKOVIĆ</t>
  </si>
  <si>
    <t xml:space="preserve">099-4952135</t>
  </si>
  <si>
    <t xml:space="preserve">www.vodovod-povljana.hr</t>
  </si>
  <si>
    <t xml:space="preserve">OTOK UGLJAN, d.o.o. 
(72374636452) Trg hrvatske nezavisnosti 2, 23273 Preko </t>
  </si>
  <si>
    <t xml:space="preserve">BRANKO KOLEGA</t>
  </si>
  <si>
    <t xml:space="preserve">direktor@otok-ugljan.hr</t>
  </si>
  <si>
    <t xml:space="preserve">023286-375</t>
  </si>
  <si>
    <t xml:space="preserve">023/286-375</t>
  </si>
  <si>
    <t xml:space="preserve">091-2863759</t>
  </si>
  <si>
    <t xml:space="preserve">SABUŠA d.o.o. 
(27481686471) Kukljica, 23271 Kukljica </t>
  </si>
  <si>
    <t xml:space="preserve">v.d. JOSIP BURČUL</t>
  </si>
  <si>
    <t xml:space="preserve">procelnik@opcina-kukljica.hr</t>
  </si>
  <si>
    <t xml:space="preserve">023/373229</t>
  </si>
  <si>
    <t xml:space="preserve">MIRJANA KOŠĆICA</t>
  </si>
  <si>
    <t xml:space="preserve">mirjana.koscica@gmail.com</t>
  </si>
  <si>
    <t xml:space="preserve">023/373223</t>
  </si>
  <si>
    <t xml:space="preserve">VODOVOD - VIR d.o.o. 
(77534471964) Trg Sv. Jurja 2, 23234 Vir </t>
  </si>
  <si>
    <t xml:space="preserve">HRVOJE BAŠIĆ</t>
  </si>
  <si>
    <t xml:space="preserve">vodovod.vir.d.o.o@zd.t-com.hr</t>
  </si>
  <si>
    <t xml:space="preserve">023/362608</t>
  </si>
  <si>
    <t xml:space="preserve">SANDRA BUDIJA</t>
  </si>
  <si>
    <t xml:space="preserve">sandra.budija@vodovod-vir.hr</t>
  </si>
  <si>
    <t xml:space="preserve"> - </t>
  </si>
  <si>
    <t xml:space="preserve">Zagrebačka</t>
  </si>
  <si>
    <t xml:space="preserve">VODE JASTREBARSKO d.o.o. 
(19136164708) Ulica dr. Franje Tuđmana 47, 10450 Jastrebarsko </t>
  </si>
  <si>
    <t xml:space="preserve">Mario Brnabić, dipl.oec.</t>
  </si>
  <si>
    <t xml:space="preserve">mario.brnabic@vode-jastrebarsko.hr</t>
  </si>
  <si>
    <t xml:space="preserve">01 6281 189</t>
  </si>
  <si>
    <t xml:space="preserve">Tomislav Ciban, dipl.ing.</t>
  </si>
  <si>
    <t xml:space="preserve">tomislav.ciban@vode-jastrebarsko.hr</t>
  </si>
  <si>
    <t xml:space="preserve">91/2441874</t>
  </si>
  <si>
    <t xml:space="preserve">www.vode-jastrebarsko.hr</t>
  </si>
  <si>
    <t xml:space="preserve">VG Vodoopskrba d.o.o. 
(62462242629) Ulica kneza Ljudevita Posavskog 45, 10410 Velika Gorica </t>
  </si>
  <si>
    <t xml:space="preserve">Tomislav Jelisavac</t>
  </si>
  <si>
    <t xml:space="preserve">vgvodoopskrba@vgvodoopskrba.hr</t>
  </si>
  <si>
    <t xml:space="preserve">01 6566 800</t>
  </si>
  <si>
    <t xml:space="preserve">Kata Gorenc, dipl.ing.</t>
  </si>
  <si>
    <t xml:space="preserve">laboratorij@vgvodoopskrba.hr</t>
  </si>
  <si>
    <t xml:space="preserve">01 6566 794</t>
  </si>
  <si>
    <t xml:space="preserve">0992315890</t>
  </si>
  <si>
    <t xml:space="preserve">www.vgvodoopskrba.hr</t>
  </si>
  <si>
    <t xml:space="preserve">VODOVOD KLINČA SELA d.o.o. 
(66201030739) Matije Gupca 1, 10450 Donja Zdenčina </t>
  </si>
  <si>
    <t xml:space="preserve">Marko Bilobrk</t>
  </si>
  <si>
    <t xml:space="preserve">mbilobrk.komunalno.ks@gmail.com</t>
  </si>
  <si>
    <t xml:space="preserve">01 6289 480</t>
  </si>
  <si>
    <t xml:space="preserve">Ivan Kos</t>
  </si>
  <si>
    <t xml:space="preserve">info@vodovodklincasela.hr</t>
  </si>
  <si>
    <t xml:space="preserve">0989080941</t>
  </si>
  <si>
    <t xml:space="preserve">www.vodovodklincasela.hr</t>
  </si>
  <si>
    <t xml:space="preserve">VODOOPSKRBA I ODVODNJA ZAPREŠIĆ d.o.o. 
(29113541841) Zelengaj 15, 10290 Zaprešić </t>
  </si>
  <si>
    <t xml:space="preserve">Željko Majcen, upr.prav.</t>
  </si>
  <si>
    <t xml:space="preserve">vodovod@komunalno-zapresic.hr</t>
  </si>
  <si>
    <t xml:space="preserve">01 3310 315; 01 3310 789</t>
  </si>
  <si>
    <t xml:space="preserve">Nevenka Capuder, dip.ing.</t>
  </si>
  <si>
    <t xml:space="preserve">ncapuder@komunalno-zapresic.hr</t>
  </si>
  <si>
    <t xml:space="preserve">01 3310 170</t>
  </si>
  <si>
    <t xml:space="preserve">0913300913</t>
  </si>
  <si>
    <t xml:space="preserve">www.komunalno-zapresic.hr</t>
  </si>
  <si>
    <t xml:space="preserve">Vodoopskrba i odvodnja Zagrebačke županije d.o.o. za vodoopskrbu i odvodnju 
(54189804734) Ulica grada Vukovara 72/V, 10000 Zagreb </t>
  </si>
  <si>
    <t xml:space="preserve">Tomislav Masten, dipl.polit.</t>
  </si>
  <si>
    <t xml:space="preserve">tomislav.masten@viozz.hr</t>
  </si>
  <si>
    <t xml:space="preserve">01 3492 100</t>
  </si>
  <si>
    <t xml:space="preserve">PJ DUGO SELO: Stanko Slišković</t>
  </si>
  <si>
    <t xml:space="preserve">stanko.sliskovic@viozz.hr</t>
  </si>
  <si>
    <t xml:space="preserve">01 2753 255</t>
  </si>
  <si>
    <t xml:space="preserve">0914545250</t>
  </si>
  <si>
    <t xml:space="preserve">www.viozz.hr</t>
  </si>
  <si>
    <t xml:space="preserve">VODE PISAROVINA d.o.o. 
(75999696999) Trg Stjepana Radića 13, 10451 Pisarovina </t>
  </si>
  <si>
    <t xml:space="preserve">Mario Strižak, dipl.ing.</t>
  </si>
  <si>
    <t xml:space="preserve">mario.strizak@pisarovina.hr</t>
  </si>
  <si>
    <t xml:space="preserve">01 6292 257</t>
  </si>
  <si>
    <t xml:space="preserve">Ana Novotny</t>
  </si>
  <si>
    <t xml:space="preserve">ana.novotny@pisarovina.hr</t>
  </si>
  <si>
    <t xml:space="preserve">0996292258</t>
  </si>
  <si>
    <t xml:space="preserve">www.vode-pisarovina.hr</t>
  </si>
  <si>
    <t xml:space="preserve">VODOVOD I ODVODNJA BISTRA d.o.o. 
(66090092960) Stubička 509, 10298 Donja Bistra </t>
  </si>
  <si>
    <t xml:space="preserve">Danijel Tadić, ing.</t>
  </si>
  <si>
    <t xml:space="preserve">danijel.tadic@bistra.hr</t>
  </si>
  <si>
    <t xml:space="preserve">01 3390 461</t>
  </si>
  <si>
    <t xml:space="preserve">Tomislav Majdančić, dipl.ing.</t>
  </si>
  <si>
    <t xml:space="preserve">tomislav.majdancic@bistra.hr; 
vodovod_i_odvodnja@bistra.hr</t>
  </si>
  <si>
    <t xml:space="preserve">0992116674</t>
  </si>
  <si>
    <t xml:space="preserve">http://komunalno-bistra.hr/vodovod-i-odvodnja-bistra-d-o-o/</t>
  </si>
  <si>
    <t xml:space="preserve">VODE ŽUMBERAK d.o.o. 
(56621704946) Kostanjevac 5, 10455 Kostanjevac </t>
  </si>
  <si>
    <t xml:space="preserve">Svjetlana Ognjanovac Josipović</t>
  </si>
  <si>
    <t xml:space="preserve">opcina.zumberak@zg.t-com.hr</t>
  </si>
  <si>
    <t xml:space="preserve">01 6279 907</t>
  </si>
  <si>
    <t xml:space="preserve">VODE KRAŠIĆ d.o.o. 
(54005406732) Krašić 96, 10454 Krašić </t>
  </si>
  <si>
    <t xml:space="preserve">Vlašić Davor, ing</t>
  </si>
  <si>
    <t xml:space="preserve">vode.krasic@zg.t-com.hr</t>
  </si>
  <si>
    <t xml:space="preserve">01 6270 884</t>
  </si>
  <si>
    <t xml:space="preserve">098248543</t>
  </si>
  <si>
    <t xml:space="preserve">Općina Krašić-Vode Krašić</t>
  </si>
  <si>
    <t xml:space="preserve">USLUGA d.o.o. 
(67996934493) Trg Franje Tuđmana 1, 21236 Vrlika </t>
  </si>
  <si>
    <t xml:space="preserve">Milan Šabić</t>
  </si>
  <si>
    <t xml:space="preserve">usluga.vrlika@st.t-com.hr</t>
  </si>
  <si>
    <t xml:space="preserve">098418230</t>
  </si>
  <si>
    <t xml:space="preserve">Marijo Delić</t>
  </si>
  <si>
    <t xml:space="preserve">delic.marijan61@gmail.com</t>
  </si>
  <si>
    <t xml:space="preserve">021/827-019</t>
  </si>
  <si>
    <t xml:space="preserve">098/419105</t>
  </si>
  <si>
    <t xml:space="preserve">Nema</t>
  </si>
  <si>
    <t xml:space="preserve">VODOVOD I ODVODNJA OTOKA VISA d.o.o. 
(96153434531) Riva Sv. Mikule 38, 21485 Komiža </t>
  </si>
  <si>
    <t xml:space="preserve">SLAVICA DRAŽIĆ</t>
  </si>
  <si>
    <t xml:space="preserve">vodovod09@email.t-com.hr</t>
  </si>
  <si>
    <t xml:space="preserve">021/713-153</t>
  </si>
  <si>
    <t xml:space="preserve">TOMISLAV ŽUPA</t>
  </si>
  <si>
    <t xml:space="preserve">t.zupa07@gmail.com</t>
  </si>
  <si>
    <t xml:space="preserve">091/6193024</t>
  </si>
  <si>
    <t xml:space="preserve">www.vio-otokvis.hr</t>
  </si>
  <si>
    <t xml:space="preserve">KOMUNALNO d.o.o. 
(22432106133) Težačka 8, 21276 Vrgorac </t>
  </si>
  <si>
    <t xml:space="preserve">Miljenko Polić,mag.ing.el.</t>
  </si>
  <si>
    <t xml:space="preserve">miljenko.polic@komunalno-vrgorac.hr</t>
  </si>
  <si>
    <t xml:space="preserve">021/674-468</t>
  </si>
  <si>
    <t xml:space="preserve">Snježan Trlin</t>
  </si>
  <si>
    <t xml:space="preserve">snjezan.trlin@komunalno-vrgorac.hr</t>
  </si>
  <si>
    <t xml:space="preserve">021-674-377</t>
  </si>
  <si>
    <t xml:space="preserve">www.komunalno-vrgorac.hr</t>
  </si>
  <si>
    <t xml:space="preserve">PJ SVETI IVAN ZELINA: Zdravka Pankretić</t>
  </si>
  <si>
    <t xml:space="preserve">zdravka.pankretic@viozz.hr</t>
  </si>
  <si>
    <t xml:space="preserve">01 2040753</t>
  </si>
  <si>
    <t xml:space="preserve">098212705</t>
  </si>
  <si>
    <t xml:space="preserve">PJ IVANIĆ GRAD: Vjekoslav Broz</t>
  </si>
  <si>
    <t xml:space="preserve">vjekoslav.broz@viozz.hr</t>
  </si>
  <si>
    <t xml:space="preserve">01 4095 132</t>
  </si>
  <si>
    <t xml:space="preserve">0916046078</t>
  </si>
  <si>
    <t xml:space="preserve">PJ VRBOVEC: Milivoj Dobraš</t>
  </si>
  <si>
    <t xml:space="preserve">milivoj.dobras@viozz.hr</t>
  </si>
  <si>
    <t xml:space="preserve">01 4095 136</t>
  </si>
  <si>
    <t xml:space="preserve">098310134</t>
  </si>
  <si>
    <t xml:space="preserve">OPĆINA JANJINA 
(52759181451)Janjina 111, 20246 Janjina </t>
  </si>
  <si>
    <t xml:space="preserve">info@janjina.hr</t>
  </si>
  <si>
    <t xml:space="preserve">+385(0)20 741 369</t>
  </si>
  <si>
    <t xml:space="preserve">KOMRAD D.O.O.
(96537643037) Braće Radića 2, 33520 Slatina</t>
  </si>
  <si>
    <t xml:space="preserve">VODOVOD LASINJA d.o.o. 
(00235679714) Trg hrvatskih branitelja 1, 47206 Lasinja </t>
  </si>
  <si>
    <t xml:space="preserve"> b</t>
  </si>
  <si>
    <t xml:space="preserve">Zoba opskrbe</t>
  </si>
  <si>
    <t xml:space="preserve">Naselja koja su dio zone opskrbe</t>
  </si>
  <si>
    <t xml:space="preserve">Broj Stanovnika priključen na javnu mrežu</t>
  </si>
  <si>
    <t xml:space="preserve">Broj priključaka kućanstava</t>
  </si>
  <si>
    <t xml:space="preserve">Broj priključaka gospodarstvo</t>
  </si>
  <si>
    <t xml:space="preserve">Naziv crpilišta s kojeg se opskrbljuje ZO</t>
  </si>
  <si>
    <t xml:space="preserve">Tip vode - novo</t>
  </si>
  <si>
    <t xml:space="preserve">Mogućnost ugroženosti izvorišta od onečišćenja</t>
  </si>
  <si>
    <t xml:space="preserve">Radi li se monitoring izvorišta prema Zakonu o vodi za ljudsku potrošnju</t>
  </si>
  <si>
    <r>
      <rPr>
        <b val="true"/>
        <sz val="8"/>
        <color rgb="FFFFFFFF"/>
        <rFont val="Arial Narrow"/>
        <family val="2"/>
        <charset val="238"/>
      </rPr>
      <t xml:space="preserve">Dnevno isporučeno kućanstva m</t>
    </r>
    <r>
      <rPr>
        <b val="true"/>
        <vertAlign val="superscript"/>
        <sz val="8"/>
        <color rgb="FFFFFFFF"/>
        <rFont val="Arial Narrow"/>
        <family val="2"/>
        <charset val="238"/>
      </rPr>
      <t xml:space="preserve">3</t>
    </r>
  </si>
  <si>
    <r>
      <rPr>
        <b val="true"/>
        <sz val="8"/>
        <color rgb="FFFFFFFF"/>
        <rFont val="Arial Narrow"/>
        <family val="2"/>
        <charset val="238"/>
      </rPr>
      <t xml:space="preserve">Dnevno isporučeno gospodarstvo m</t>
    </r>
    <r>
      <rPr>
        <b val="true"/>
        <vertAlign val="superscript"/>
        <sz val="8"/>
        <color rgb="FFFFFFFF"/>
        <rFont val="Arial Narrow"/>
        <family val="2"/>
        <charset val="238"/>
      </rPr>
      <t xml:space="preserve">3</t>
    </r>
  </si>
  <si>
    <t xml:space="preserve">Tehnologija obrade </t>
  </si>
  <si>
    <t xml:space="preserve">Ako DA, odabrati koja </t>
  </si>
  <si>
    <t xml:space="preserve">Tehnologija obrade koja nije na popisu</t>
  </si>
  <si>
    <t xml:space="preserve">Sustav - novo</t>
  </si>
  <si>
    <t xml:space="preserve">Duljina razvodne mreže (km)</t>
  </si>
  <si>
    <t xml:space="preserve">Materijal razvodne mreže - novo</t>
  </si>
  <si>
    <t xml:space="preserve">Broj vodosprema</t>
  </si>
  <si>
    <t xml:space="preserve">Kapacitet vodosprema</t>
  </si>
  <si>
    <t xml:space="preserve">Dezinfekcija </t>
  </si>
  <si>
    <t xml:space="preserve">Način dezinfekcije - novo</t>
  </si>
  <si>
    <t xml:space="preserve">Način nadzora kvalitete vode (interni laboratorij/laboratorij zavoda za javno zdravstvo/vanjski (privatni) laboratorij)</t>
  </si>
  <si>
    <t xml:space="preserve">Učestalost nadzora kvalitete vode - novo</t>
  </si>
  <si>
    <t xml:space="preserve">Poduzete mjere za svako odstupanje od zahtjeva sukladnosti </t>
  </si>
  <si>
    <t xml:space="preserve">Uzrok odstupanja odnosno nesukladnosti </t>
  </si>
  <si>
    <t xml:space="preserve">Opis poduzetih mjera odnosno poravnih radnji </t>
  </si>
  <si>
    <t xml:space="preserve">Vremenski okvir poduzimanja popravnih radnji </t>
  </si>
  <si>
    <t xml:space="preserve">Postoji rješenje Ministratva zdravstva o dozvoljenom odstupanju </t>
  </si>
  <si>
    <t xml:space="preserve">Parametar/i za koje se tražilo odobrenje</t>
  </si>
  <si>
    <t xml:space="preserve">Navesti parametar ako nije ponuđen na padajućoj listi u prethodnom stupcu</t>
  </si>
  <si>
    <t xml:space="preserve">Ur.broj, klasa i datum izdanog rješenja</t>
  </si>
  <si>
    <t xml:space="preserve">Tip odstupanja </t>
  </si>
  <si>
    <t xml:space="preserve">Početak perioda odstupanja</t>
  </si>
  <si>
    <t xml:space="preserve">Kraj perioda odstpupanja</t>
  </si>
  <si>
    <t xml:space="preserve">Fiksna vrijednost odstupanja za parametar/re</t>
  </si>
  <si>
    <t xml:space="preserve">Broj analiza za parametar s dozvoljenim odstupanjem</t>
  </si>
  <si>
    <t xml:space="preserve">Minimalna vrijednost parametra s dozvoljenim odstupanjem</t>
  </si>
  <si>
    <t xml:space="preserve">Maksimalna vrijednost parametra s dozvoljenim odstupanjem</t>
  </si>
  <si>
    <t xml:space="preserve">Mjere za poboljšanje kvalitet vode za ljudsku potrošnju i javnog vodoopskrbnog sustava</t>
  </si>
  <si>
    <t xml:space="preserve">NAPOMENA</t>
  </si>
  <si>
    <t xml:space="preserve">ZO BJELOVAR A</t>
  </si>
  <si>
    <t xml:space="preserve">Babotok, Botinac, Donji Mosti, Gornje Zdelice, Gornji Mosti, Jabučeta, Jakopovac, Kapela, Kobasičari, Lalići, Lipovo Brdo, Nova Diklenica, Novi Skucani, Pavlin Kloštar, Poljančani, Prnjavor, Reškovci, Sredice Gornje, Srednja Diklenica, Srednji Mosti, Stanići, Stara Diklenica, Starčevljani, Stari Skucani, Šiptari, Tvrda Reka, Visovi</t>
  </si>
  <si>
    <t xml:space="preserve">Bedenik, Bjelovar, Breza, Brezovac, Ciglena, Dautan, Galovac, Gornje Plavnice, Gornji Tomaš, Gudovac, Klokočevac, Kokinac, Kozarevac Račanski, Križ Gornji, Kupinovac, Letičani, Mala Ciglena, Malo Korenovo, Međurača, Nevinac, Novi Pavljani, Novoseljani, Obrovnica, Orlovac, Patkovac, Prespa, Prgomelje, Prokljuvani, Puričani, Rajić, Sasovac, Slovinska Kovačica, Stančići, Stare Plavnice, Stari Pavljani, Tociljevac, Tomaš, Trojstveni Markovac, Veliko Korenovo, Zvijerci, Ždralovi</t>
  </si>
  <si>
    <t xml:space="preserve">KOMUNALIJE VODOVOD D.O.O. 
(80000408229) SVETOG ANDRIJE 14, 43240 Čazma </t>
  </si>
  <si>
    <t xml:space="preserve">ZO BJELOVAR B</t>
  </si>
  <si>
    <t xml:space="preserve">Ćurlovac, Dominkovica, Grginac, Jasenik, Kašljavac, Kegljevac, Lasovac, Lasovac Brdo, Maglenča, Malo Trojstvo, Martinac, Orovac, Paulovac, Pupelica, Ravneš, Severin, Šandrovac, Veliko Trojstvo, Višnjevac, Vrbica</t>
  </si>
  <si>
    <t xml:space="preserve">ZO ČAZMA A</t>
  </si>
  <si>
    <t xml:space="preserve">Andigola, Babinac, Begovača, Berek, Blatnica, Bojana, Bosiljevo, Cerina, Čazma, Dapci, Daskatica, Dereza, Donja Petrička, Donja Šušnjara, Donji Draganec, Donji Dragičevci, Donji Lipovčani, Donji Miklouš, Đurđic, Gornja Garešnica, Gornja Petrička, Gornja Šušnjara, Gornji Draganec, Gornji Dragičevci, Gornji Lipovčani, Gornji Miklouš, Grabik, Grabovnica, Ivanska, Kolarevo Selo, Komuševac, Kostanjevac, Krivaja, Križic, Laminac, Marčani, Martinac, Milaševac, Narta, Novo Selo, Novo Selo Garešničko, Općevac, Oštri Zid, Palančani, Paljevine, Pavličani, Pobjenik, Podgarić, Potok, Prnjarovac, Prokljuvani, Rastovac, Ruškovac, Samarica, Sišćani, Sovari, Srijedska, Stara Plošćica, Starine, Staro Štefanje, Suhaja, Šimljana, Šimljanica, Šimljanik, Štefanje, Utiskani, Vagovina, Vrtlinska, Vučani, Zdenčec, Pobrđani</t>
  </si>
  <si>
    <t xml:space="preserve">ZO DARUVAR</t>
  </si>
  <si>
    <t xml:space="preserve">Barica, Batinjani, Batinjska Rijeka, Bijela, Blagorodovac, Boriš, Brestovačka Brda, Daruvar, Daruvarski Brestovac, Daruvarski Vinogradi, Dežanovac, Dioš, Dobra Kuća, Doljani, Donji Borki, Donji Daruvar, Donji Sređani, Drlež, Golubinjak, Gornja Vrijeska, Gornji Borki, Gornji Daruvar, Gornji Sređani, Goveđe Polje, Imsovac, Ivanovo Polje, Kaštel Dežanovački, Kip, Končanica, Kreštelovac, Lipovac Majur, Ljudevit Selo, Markovac, Miljanovac, Otkopi, Pakrani, Sirač, Sokolovac, Stražanac, Šibovac, Šuplja Lipa, Trojeglava, Vrbovac, Vukovije</t>
  </si>
  <si>
    <t xml:space="preserve">ZO DARUVAR 2</t>
  </si>
  <si>
    <t xml:space="preserve">Bastajski Brđani, Borova Kosa, Donja Vrijeska, Koreničani, Mali Bastaji, Mali Miletinac, Maslenjača, Potočani, Škodinovac, Veliki Bastaji, Veliki Miletinac</t>
  </si>
  <si>
    <t xml:space="preserve">ZO ĐULOVAC</t>
  </si>
  <si>
    <t xml:space="preserve">Donje Cjepidlake, Đulovac, Gornje Cjepidlake, Katinac, Kravljak, Mala Babina Gora, Mala Klisa, Nova Krivaja, Puklica, Removac, Stara Krivaja, Velika Babina Gora, Velika Klisa</t>
  </si>
  <si>
    <t xml:space="preserve">ZO GAREŠNICA GRĐEVAC A</t>
  </si>
  <si>
    <t xml:space="preserve">Ciglenica, Garešnica, Garešnički Brestovac, Hercegovac, Kaniška Iva, Kapelica, Palešnik, Trnovitički Popovac, Velika Trnava, Zdenčac</t>
  </si>
  <si>
    <t xml:space="preserve">ZO GAREŠNICA GRĐEVAC B</t>
  </si>
  <si>
    <t xml:space="preserve">Babinac,  Čađavac, Donja Kovačica, Gornja Kovačica, Mala Pisanica,  Nova Pisanica, Pavlovac, Velika Pisanica, Veliki Grđevac</t>
  </si>
  <si>
    <t xml:space="preserve">Vodovod Grubišno Polje d.o.o. (20467642070),I.N.Jemeršića 37.c, 43290 Grubišno Polje </t>
  </si>
  <si>
    <t xml:space="preserve">ZO GRUBIŠNO POLJE</t>
  </si>
  <si>
    <t xml:space="preserve">Dapčevački Brđani, Dijakovac, Donja Rašenica, Gornja Rašenica, Grbavac, Grubišno Polje, Ivanovo Selo, Lončarica, Mala Barna, Mala Dapčevica, Mala Jasenovača, Mala Peratovica, Mali Zdenci, Munije, Orlovac Zdenački, Poljani, Rastovac, Treglava, Turčević Polje, Velika Barna, Velika Dapčevica, Velika Jasenovača, Velika Peratovica, Veliki Zdenci</t>
  </si>
  <si>
    <t xml:space="preserve">ZO DAVOR</t>
  </si>
  <si>
    <t xml:space="preserve">Batrina, Bili Brig, Bodovaljci, Brđani, Davor, Dolina, Donji Lipovac, Dragovci, Drežnik, Godinjak, Gunjavci, Komarnica, Magić Mala, Nova Kapela, Orubica, Oštri Vrh, Seoce, Siče, Sičice, Staro Petrovo Selo, Štivica, Vrbje, Vrbova, Zapolje</t>
  </si>
  <si>
    <t xml:space="preserve">ĐAKOVAČKI VODOVOD D.O.O. 
(04829242916) BANA JELAČIĆA 65, 31400 Đakovo </t>
  </si>
  <si>
    <t xml:space="preserve">ZO ĐAKOVO TRSLANA - B</t>
  </si>
  <si>
    <t xml:space="preserve">Čajkovci, Vrpolje</t>
  </si>
  <si>
    <t xml:space="preserve">VODOVOD D.O.O. 
(80535169523) NIKOLE ZRINSKOG 25, 35000 Slavonski Brod</t>
  </si>
  <si>
    <t xml:space="preserve">ZO SIKIREVCI ZAPAD</t>
  </si>
  <si>
    <t xml:space="preserve">Beravci, Bicko Selo, Divoševci, Donja Bebrina, Donja Vrba, Donji Andrijevci, Garčin, Gornja Bebrina, Gornja Vrba, Gundinci, Jaruge, Klakar, Klokočevik, Kruševica, Kupina, Mala Kopanica, Novi Grad, Novo Topolje, Oprisavci, Poljanci, Prnjavor, Ruščica, Sapci, Selna, Sikirevci, Slavonski Šamac, Sredanci, Stari Perkovci, Staro Topolje, Stružani, Svilaj, Trnjani, Trnjanski Kuti, Velika Kopanica, Vrhovina, Zadubravlje, Zoljani</t>
  </si>
  <si>
    <t xml:space="preserve">ZO SLAVČA NOVA GRADIŠKA</t>
  </si>
  <si>
    <t xml:space="preserve">Adžamovci, Bodegraj, Bukovica, Cage, Cernik, Čovac, Donji Varoš, Dragalić, Dubovac, Gorice, Gornji Bogićevci, Gornji Varoš, Gređani, Kosovac, Kovačevac, Lađevac, Ljupina, Mašić, Medari, Nova Gradiška, Novi Varoš, Okučani, Poljane, Prvča, Ratkovac, Rešetari, Smrtić, Stara Gradiška, Šumetlica, Trnava, Uskoci, Vrbovljani</t>
  </si>
  <si>
    <t xml:space="preserve">ZO SLAVONSKI BROD</t>
  </si>
  <si>
    <t xml:space="preserve">Banovci, Bartolovci, Bebrina, Bečic, Brodski Stupnik, Brodski Varoš, Brodski Zdenci, Bukovlje, Ciglenik, Čelikovići, Donji Slatinik, Dubočac, Glogovica, Gornji Andrijevci, Grabarje, Grgurevići, Grižići, Gromačnik, Jakačina Mala, Kaniža, Kindrovo, Krajačići, Kujnik, Lužani, Malino, Oriovac, Podcrkavlje, Podvinje, Pričac, Radovanje, Rastušje, Sibinj, Slavonski Brod, Slavonski Kobaš, Slobodnica, Stari Slatinik, Stupnički Kuti, Šumeće, Tomica, Vranovci, Završje, Zbjeg, Živike</t>
  </si>
  <si>
    <t xml:space="preserve">VODOVOD DUBROVNIK D.O.O. 
(00862047577) VLADIMIRA NAZORA 19, 20000 Dubrovnik </t>
  </si>
  <si>
    <t xml:space="preserve">ZO DUBROVAČKO PRIMORJE</t>
  </si>
  <si>
    <t xml:space="preserve">Imotica, Ošlje, Smokovljani, Stupa, Štedrica, Topolo, Visočani</t>
  </si>
  <si>
    <t xml:space="preserve">ZO DUBROVNIK</t>
  </si>
  <si>
    <t xml:space="preserve">Bosanka, Čajkovica, Čajkovići, Donje Obuljeno, Dubrovnik, Gornje Obuljeno, Knežica, Komolac, Lozica, Mokošica, Nova Mokošica, Osojnik, Petrovo Selo, Pobrežje, Prijevor, Rožat, Sustjepan, Šumet</t>
  </si>
  <si>
    <t xml:space="preserve">ZO KONAVLE ISTOK</t>
  </si>
  <si>
    <t xml:space="preserve">Dubravka, Dunave, Đurinići, Gruda, Lovorno, Ljuta, Mikulići, Molunat, Pločice, Poljice, Pridvorje, Radovčići, Vitaljina, Zastolje</t>
  </si>
  <si>
    <t xml:space="preserve">ZO KONAVLE ZAPAD</t>
  </si>
  <si>
    <t xml:space="preserve">Brotnice, Cavtat, Čilipi, Drvenik, Duba Konavoska, Gabrili, Jasenice, Komaji, Mihanići, Močići, Popovići, Stravča, Šilješki, Uskoplje, Zvekovica</t>
  </si>
  <si>
    <t xml:space="preserve">ZO KORČULA ISTOK</t>
  </si>
  <si>
    <t xml:space="preserve">Čara, Zavalatica, Korčula, Lumbarda, Pupnat, Račišće, Žrnovo</t>
  </si>
  <si>
    <t xml:space="preserve">ZO KORČULA ZAPAD</t>
  </si>
  <si>
    <t xml:space="preserve">Blato, Potirna, Smokvica, Vela Luka</t>
  </si>
  <si>
    <t xml:space="preserve">ZO LASTOVO</t>
  </si>
  <si>
    <t xml:space="preserve">Lastovo, Pasadur, Uble, Zaklopatica</t>
  </si>
  <si>
    <t xml:space="preserve">ZO METKOVIĆ</t>
  </si>
  <si>
    <t xml:space="preserve">Dubravica, Glušci, Krvavac II, Metković</t>
  </si>
  <si>
    <t xml:space="preserve">Badžula, Bijeli Vir, Mislina, Mlinište</t>
  </si>
  <si>
    <t xml:space="preserve">ZO MLJET</t>
  </si>
  <si>
    <t xml:space="preserve">Blato, Kozarica, Sobra</t>
  </si>
  <si>
    <t xml:space="preserve">ZO NPKLM</t>
  </si>
  <si>
    <t xml:space="preserve">Prud, Vid</t>
  </si>
  <si>
    <t xml:space="preserve">Blace, Duboka, Klek, Komarna, Krvavac, Kula Norinska, Lovorje, Lučina, Matijevići, Mihalj, Momići, Otok, Pižinovac, Podgradina, Raba, Trn, Tuštevac, Vlaka, Zavala</t>
  </si>
  <si>
    <t xml:space="preserve">Buk-Vlaka, Opuzen, Pržinovac</t>
  </si>
  <si>
    <t xml:space="preserve">ZO PELJEŠAC</t>
  </si>
  <si>
    <t xml:space="preserve">Gornja Vrućica, Trpanj</t>
  </si>
  <si>
    <t xml:space="preserve">Drače, Janjina, Popova Luka, Sreser</t>
  </si>
  <si>
    <t xml:space="preserve">Donja Banda, Kučište, Kuna Pelješka, Lovište, Nakovanj, Orebić, Oskorušno, Pijavičino, Podgorje, Podobuče, Potomje, Stanković, Trstenik, Viganj</t>
  </si>
  <si>
    <t xml:space="preserve">ZO PLOČE</t>
  </si>
  <si>
    <t xml:space="preserve">Baćina, Banja, Desne, Komin, Peračko Blato, Ploče, Rogotin, Šarić Struga</t>
  </si>
  <si>
    <t xml:space="preserve">ZO SLANO</t>
  </si>
  <si>
    <t xml:space="preserve">Banići, Kručica, Slano</t>
  </si>
  <si>
    <t xml:space="preserve">ZO STON</t>
  </si>
  <si>
    <t xml:space="preserve">Broce, Duba Stonska, Hodilje, Luka, Mali Ston, Metohija, Ston, Zamaslina</t>
  </si>
  <si>
    <t xml:space="preserve">ZO VRGORAC BUTINA</t>
  </si>
  <si>
    <t xml:space="preserve">Kobiljača, Mali Prolog, Otrić-Seoci, Pozla Gora, Nova Sela, Staševica, Spilice, Crpala
</t>
  </si>
  <si>
    <t xml:space="preserve">ZO ZATON ORAŠAC ELAFITI</t>
  </si>
  <si>
    <t xml:space="preserve">Brsečine, Gromača, Kliševo, Koločep, Lopud, Ljubač, Orašac, Suđurađ, Šipanska Luka, Trsteno, Zaton</t>
  </si>
  <si>
    <t xml:space="preserve">ZO ŽULJANA</t>
  </si>
  <si>
    <t xml:space="preserve">Žuljana</t>
  </si>
  <si>
    <t xml:space="preserve">ZO ŽUPA DUBROVAČKA</t>
  </si>
  <si>
    <t xml:space="preserve">Brašina, Buići, Čelopeci, Čibača, Donji Brgat, Gornji Brgat, Grbavac, Kupari, Makoše, Mandaljena, Martinovići, Mlini, Petrača, Plat, Soline, Srebreno, Zavrelje</t>
  </si>
  <si>
    <t xml:space="preserve">ZO ZAGREB ISTOK</t>
  </si>
  <si>
    <t xml:space="preserve">Adamovec, Belovar, Budenec, Cerje, Dobrodol, Drenčec, Dumovec, Đurđekovec, Gajec, Glavnica Donja, Glavnica Gornja, Glavničica, Goranec, Ivanja Reka, Jesenovec, Kašinska Sopnica, Kučilovina, Kućanec, Lužan, Markovo Polje, Moravče, Paruževina, Popovec, Prepuštovec, Sesvete, Soblinec, Šašinovec, Vuger Selo, Vugrovec Donji, Vugrovec Gornji, Vurnovec, Žerjavinec, Donja Dubrava</t>
  </si>
  <si>
    <t xml:space="preserve">ZO ZAGREB JUG</t>
  </si>
  <si>
    <t xml:space="preserve">Botinec, Brebernica, Brezovica, Buzin, Demerje, Desprim, Donji Čehi, Donji Dragonožec, Drežnik Brezovički, Goli Breg, Gornji Čehi, Grančari, Hrašće Turopoljsko, Hrvatski Leskovac, Hudi Bitek, Ježdovec, Lučko, Mala Mlaka, Odra, Odranski Obrež, Starjak, Veliko Polje, Gornji Grad- Medvešćak, Donji Grad, Trnje, Trešnjevka-jug, Trešnjevka-sjever, Novi Zagreb-zapad, Novi Zagreb-istok</t>
  </si>
  <si>
    <t xml:space="preserve">ZO ZAGREB JUGOISTOK</t>
  </si>
  <si>
    <t xml:space="preserve">Pešćenica-Žitnjak</t>
  </si>
  <si>
    <t xml:space="preserve">ZO ZAGREB SJEVER</t>
  </si>
  <si>
    <t xml:space="preserve">Gornja Dubrava, Podsljeme, Maksimir</t>
  </si>
  <si>
    <t xml:space="preserve">ZO ZAGREB ZAPAD</t>
  </si>
  <si>
    <t xml:space="preserve">Črnomerec, Podsused-Vrapče, Stenjevec</t>
  </si>
  <si>
    <t xml:space="preserve">ZO BUTONIGA A</t>
  </si>
  <si>
    <t xml:space="preserve">Bale, Brajkovići, Bubani, Burići, Golaš, Grimalda, Jural, Krmed (vodovod pula), Kršikla, Kurili, Matohanci, Okreti, Pazin, Putini, Sošići, Šorići, Zamask, Žuntići, Kanfanar, Rovinjsko selo</t>
  </si>
  <si>
    <t xml:space="preserve">VODOVOD PULA d.o.o. 
(19798348108) RADIĆEVA ULICA 9, 52100 Pula </t>
  </si>
  <si>
    <t xml:space="preserve">ZO BUTONIGA B</t>
  </si>
  <si>
    <t xml:space="preserve">Banjole, Krmed(IVB*) Ližnjan, Medulin, Pješčana Uvala, Pomer, Premantura, Šišan, Valbonaša, Vinkuran, Vintijan</t>
  </si>
  <si>
    <t xml:space="preserve">ZO FONTE GAJA KOKOTI</t>
  </si>
  <si>
    <t xml:space="preserve">Barbići, Bartići, Boljevići, Breg, Brgod, Brovinje, Crni, Drenje, Duga Luka, Frančići, Jakomići, Koromačno, Kraj Drage, Kukurini, Kunj, Labin, Lazarići, Letajac, Mali Golji, Mali Turini, Marceljani, Marići, Markoci, Sveti Martin, Most-Raša, Paradiž, Polje, Rabac, Raša, Ravni, Ružići, Salakovci, Snašići, Stanišovi, Sveta Marina, Sveti Bartul, Sveti Lovreč Labinski, Šumber, Topid, Trget, Trgetari, Tupljak, Veli Golji, Veli Turini, Veljaki, Viškovići, Zajci, Županići</t>
  </si>
  <si>
    <t xml:space="preserve">ZO FONTE GAJA KOKOTI-B</t>
  </si>
  <si>
    <t xml:space="preserve">Gologorički Dol, Škopljak</t>
  </si>
  <si>
    <t xml:space="preserve">ZO GRADOLE A</t>
  </si>
  <si>
    <t xml:space="preserve">Antenal, Antonci, Babići, Bašanija, Bašarinka, Buići, Bužinija, Cancini, Crveni Vrh, Čepljani, Červar-Porat, Črvar, Dajla, Đuba, Filipini, Finida, Frata, Funtana, Garbina, Gedići, Juricani, Kadumi, Kanegra, Katoro, Kmeti, Kosinožići, Križine, Kukci, Lovrečica, Mareda, Materada, Mihatovići, Mihelići, Monterol, Mugeba, Murine, Mušalež, Novigrad, Perci, Petrovija, Poreč, Radoši kod Žbandaja, Rošini, Rovinj, Savudrija, Seget, Stranići kod Nove Vasi, Sveta Marija na Krasu, Sveta Marija na Krasu, Tar, Umag, Vabriga, Valica, Valkarin, Vardica, Veleniki, Vilanija, Vrsar, Vrvari, Vržnaveri, Zambratija, Stancija Vodopija</t>
  </si>
  <si>
    <t xml:space="preserve">ZO GRADOLE B</t>
  </si>
  <si>
    <t xml:space="preserve">Fažana, Peroj, Valbandon</t>
  </si>
  <si>
    <t xml:space="preserve">ZO KOŽLJAK</t>
  </si>
  <si>
    <t xml:space="preserve">Cere, Eržišće, Gondolići, Jesenovik, Jurazini, Kapelica, Kostrčani, Kožljak, Kranjci, Krapan, Lanišće, Letaj, Nedešćina, Nova Vas, Polje Čepić, Presika, Purgarija Čepić, Ripenda Kosi, Ripenda Kras, Ripenda Verbanci, Rogočana, Santalezi, Stepčići, Štrmac, Šušnjevica, Vinež, Vozilići, Vrećari, Zatka Čepić</t>
  </si>
  <si>
    <t xml:space="preserve">ZO MONTE ŠERPO</t>
  </si>
  <si>
    <t xml:space="preserve">Pula</t>
  </si>
  <si>
    <t xml:space="preserve">ZO PLOMIN</t>
  </si>
  <si>
    <t xml:space="preserve">Blaškovići, Čambarelići, Kršan, Plomin, Plomin Luka, Potpićan, Zagorje</t>
  </si>
  <si>
    <t xml:space="preserve">ZO PULSKI BUNARI</t>
  </si>
  <si>
    <t xml:space="preserve">Jadreški</t>
  </si>
  <si>
    <t xml:space="preserve">ZO RAKONEK</t>
  </si>
  <si>
    <t xml:space="preserve">Barban, Belavići, Bibići, Bičići, Bokordići, Borinići, Boškari, Bratulići, Bričanci, Butkovići, Cokuni, Cukrići, Čabrunići, Divšići, Draguzeti, Filipana, Foli, Gajana, Galižana, Glavani, Grandići, Hrboki, Hreljići, Jurićev Kal, Juršići, Kavran, Koromani, Kožljani, Kranjčići, Krnica, Kujići, Loborika, Mali Vareški, Manjadvorci, Marčana, Melnica, Muntić, Mutvoran, Orbanići, Orihi, Pajkovići, Pavićini, Peresiji, Peruški, Petehi, Pinezići, Prhati, Prodol, Puntera, Pusti, Rajki, Rakalj, Raponji, Rebići, Režanci, Rojnići, Salambati, Smoljanci, Svetvinčenat, Šajini, Šarići, Šegotići, Štokovci, Vadreš, Valtura, Veliki Vareški, Vodnjan, Želiski, Sutivanac</t>
  </si>
  <si>
    <t xml:space="preserve">ZO SVETI IVAN</t>
  </si>
  <si>
    <t xml:space="preserve">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 Kanfanar,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 Rovinjsko Selo,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</si>
  <si>
    <t xml:space="preserve">ZO SVETI IVAN B</t>
  </si>
  <si>
    <t xml:space="preserve">Montovani, Orič, Pićan, Sveta Katarina</t>
  </si>
  <si>
    <t xml:space="preserve">ZO CETINGRAD B</t>
  </si>
  <si>
    <t xml:space="preserve">Mracelj</t>
  </si>
  <si>
    <t xml:space="preserve">ZO DONJI VELEMERIĆ</t>
  </si>
  <si>
    <t xml:space="preserve">Banjsko Selo, Barilović, Belaj, Belajska Vinica, Belajski Malinci, Bošt, Carevo Selo, Donji Budački, Donji Skrad, Donji Velemerić, Gornji Velemerić, Grabovac Krnjački, Grabovac Vojnićki, Hrvatsko Žarište, Koranski Brijeg, Kosijersko Selo, Križ Koranski, Krnjak, Leskovac Barilovićki, Mihalić Selo, Mlakovac, Mrežnički Brig, Mrežnički Novaki, Mrežnički Varoš, Pavković Selo, Pećurkovo Brdo, Podvožić, Rastovac Budački</t>
  </si>
  <si>
    <t xml:space="preserve">ZO DUGA RESA NOVIGRAD</t>
  </si>
  <si>
    <t xml:space="preserve">Belavići, Cerovački Galovići, Donje Mrzlo Polje Mrežničko, Donji Zvečaj, Duga Resa, Galović Selo, Gorica, Gornje Mrzlo Polje Mrežničko, Lišnica, Mrežničke Poljice, Mrežničko Dvorište, Petrakovo Brdo, Sveti Petar Mrežnički, Šeketino Brdo</t>
  </si>
  <si>
    <t xml:space="preserve">ZO GENERALSKI STOL</t>
  </si>
  <si>
    <t xml:space="preserve">Erdelj, Generalski Stol, Gorinci, Jankovo Selište, Keići, Mateško Selo, Mrežnički Brest, Petrunići, Radočaji, Skukani, Tomašići</t>
  </si>
  <si>
    <t xml:space="preserve">ZO GRADINA</t>
  </si>
  <si>
    <t xml:space="preserve">Janja Gora, Lapat</t>
  </si>
  <si>
    <t xml:space="preserve">ZO GREDAR</t>
  </si>
  <si>
    <t xml:space="preserve">Brebornica, Budačka Rijeka, Čatrnja, Dugi Dol, Podgorje Krnjačko</t>
  </si>
  <si>
    <t xml:space="preserve">ZO JAŠKOVO A</t>
  </si>
  <si>
    <t xml:space="preserve">Belinsko Selo, Breznik, Gornji Goli Vrh Lipnički, Gornji Oštri Vrh Ozaljski, Grdun, Jaškovo, Svetice, Svetičko Hrašće, Tomašnica, Veliki Erjavec, Vrbanska Draga, Vuksani</t>
  </si>
  <si>
    <t xml:space="preserve">ZO JAŠKOVO B</t>
  </si>
  <si>
    <t xml:space="preserve">Goli Vrh Netretićki, Piščetke</t>
  </si>
  <si>
    <t xml:space="preserve">ZO JOSIPDOL</t>
  </si>
  <si>
    <t xml:space="preserve">Carevo Polje, Cerovnik, Josipdol, Munjava, Munjava Modruška, Oštarije, Sabljaki Modruški, Salopeki Modruški, Skradnik</t>
  </si>
  <si>
    <t xml:space="preserve">ZO KARLOVAC A</t>
  </si>
  <si>
    <t xml:space="preserve">Banska Selnica, Banski Moravci, Belajske Poljice, Blatnica Pokupska, Brezova Glava, Brežani, Brođani, Bukovje Netretićko, Donje Mekušje, Donje Stative, Draganić, Gornje Stative, Goršćaki, Husje, Ivančići Pokupski, Kablar, Karasi, Karlovac, Kobilić Pokupski, Konjkovsko, Koritinja, Ladvenjak, Lipje, Luka Pokupska, Mahićno, Priselci, Rečica, Ribari, Skupica, Slunjska Selnica, Slunjski Moravci, Šebreki, Šišljavić, Tušilović, Tuškani, Udbinja, Vodostaj, Vukoder, Zadobarje, Zagradci, Zagraj, Zamršje</t>
  </si>
  <si>
    <t xml:space="preserve">ZO KARLOVAC B</t>
  </si>
  <si>
    <t xml:space="preserve">Gornje Pokupje, Levkušje</t>
  </si>
  <si>
    <t xml:space="preserve">ZO KARLOVAC VUKMANIĆ</t>
  </si>
  <si>
    <t xml:space="preserve">Skakavac</t>
  </si>
  <si>
    <t xml:space="preserve">ZO KLADUŠA</t>
  </si>
  <si>
    <t xml:space="preserve">Gejkovac, Svinica Krstinjska</t>
  </si>
  <si>
    <t xml:space="preserve">ZO KRAKAR DREŽNICA</t>
  </si>
  <si>
    <t xml:space="preserve">Drežnica</t>
  </si>
  <si>
    <t xml:space="preserve">ZO KRSTINJA</t>
  </si>
  <si>
    <t xml:space="preserve">Donja Brusovača, Krstinja, Kusaja, Prisjeka</t>
  </si>
  <si>
    <t xml:space="preserve">ZO KUPLJENSKO</t>
  </si>
  <si>
    <t xml:space="preserve">Kupljensko, Radmanovac</t>
  </si>
  <si>
    <t xml:space="preserve">ZO LASINJA</t>
  </si>
  <si>
    <t xml:space="preserve">Banski Kovačevac, Crna Draga, Desni Štefanki, Desno Sredičko, Lasinja, Novo Selo Lasinjsko, Prkos Lasinjski</t>
  </si>
  <si>
    <t xml:space="preserve">ZO OGULIN MREŽNICA</t>
  </si>
  <si>
    <t xml:space="preserve">Gerovo Tounjsko</t>
  </si>
  <si>
    <t xml:space="preserve">ZO OGULIN MREŽNICA A</t>
  </si>
  <si>
    <t xml:space="preserve">Umol</t>
  </si>
  <si>
    <t xml:space="preserve">ZO OGULIN MREŽNICA B</t>
  </si>
  <si>
    <t xml:space="preserve">Desmerice, Donje Zagorje, Dujmić Selo, Gornje Dubrave, Gornje Zagorje, Marković Selo, Ogulin, Otok Oštarijski, Rebrovići, Ribarići, Sabljak Selo, Salopek Selo, Sveti Petar, Tounj, Trošmarija, Zagorje, Zdenac</t>
  </si>
  <si>
    <t xml:space="preserve">ZO OGULIN ZDIŠKA</t>
  </si>
  <si>
    <t xml:space="preserve">Hreljin Ogulinski, Puškarići, Turkovići Ogulinski</t>
  </si>
  <si>
    <t xml:space="preserve">ZO OZALJ</t>
  </si>
  <si>
    <t xml:space="preserve">Belošići, Boševci, Bratovanci, Breznik Žakanjski, Brihovo, Brlog Ozaljski, Bubnjarački Brod, Bubnjarci, Cerje Vivodinsko, Donja Stranica, Donji Bukovac Žakanjski, Dančulovići, Dojutrovica, Donji Lović, Donji Oštri Vrh Ozaljski, Drenovica Lipnička, Durlinci, Dvorišće Ozaljsko, Dvorište Vivodinsko, Ertić, Ferenci, Fratrovci Ozaljski, Furjanići, Galezova Draga, Goli Vrh Ozaljski, Gorica Lipnička, Gorniki Vivodinski, Gornja Stranica, Gornji Bukovac Žakanjski, Gornji Lović, Goršćaki Ozaljski, Grandić Breg, Griče, Hodinci, Ilovac, Jadrići, Jarnevići, Jasenovica, Jugovac, Jurovo, Jurovski Brod, Kamanje, Kašt, Kohanjac, Lipnik, Lović Prekriški, Lukšići Ozaljski, Lukunić Draga, Mala Paka, Mali Erjavec, Mali Vrh Kamanjski, Martinski Vrh, Mišinci, Mošanci, Novaki Lipnički, Novaki Ozaljski, Obrež Vivodinski, Obrh, Orljakovo, Ozalj, Petruš Vrh, Podbrežje, Podgraj, Police Pirišće, Polje Ozaljsko, Požun, Pravutina, Preseka Ozaljska, Radina Vas, Ravnica, Reštovo, Ribnik, Rujevo, Sela Žakanjska, Skradsko Selo, Slapno, Soldatići, Sopčić Vrh, Sračak, Sršići, Stankovci, Stojavnica, Škaljevica, Trešćerovac, Trg, Varaštovac, Velika Paka, Veliki Vrh Kamanjski, Veselići, Vini Vrh, Vivodina, Vrhovac, Vrhovački Sopot, Vrškovac, Vuketić, Zajačko Selo, Zaluka, Zaluka Lipnička, Zorkovac, Zorkovac na Kupi, Zorkovac Vivodinski, Žakanje</t>
  </si>
  <si>
    <t xml:space="preserve">ZO PLAŠKI DRETULJA</t>
  </si>
  <si>
    <t xml:space="preserve">Jezero, Latin, Međeđak, Plaški, Pothum Plaščanski, Vojnovac</t>
  </si>
  <si>
    <t xml:space="preserve">ZO RADATOVIĆ</t>
  </si>
  <si>
    <t xml:space="preserve">Brašljevica, Brezovica Žumberačka, Doljani Žumberački, Dragoševci, Dučići, Goleši Žumberački, Kamenci, Keseri, Kuljaji, Liješće, Pilatovci, Radatovići, Šiljki</t>
  </si>
  <si>
    <t xml:space="preserve">ZO RAKOVICA</t>
  </si>
  <si>
    <t xml:space="preserve">Basara, Brajdić Selo, Brezovac, Čatrnja, Ćuić Brdo, Drage, Drežnik Grad, Gornja Močila, Grabovac, Irinovac, Jamarje, Jelov Klanac, Korana, Koranski Lug, Kordunski Ljeskovac, Korita, Lipovac, Lipovača, Mašvina, Nova Kršlja, Oštarski Stanovi, Rakovica, Rakovičko Selište, Sadilovac, Selište Drežničko, Stara Kršlja</t>
  </si>
  <si>
    <t xml:space="preserve">ZO SLUNJ</t>
  </si>
  <si>
    <t xml:space="preserve">Arapovac, Cvitović, Čamerovac, Donja Glina, Donje Taborište, Donji Cerovac, Donji Furjan, Donji Lađevac, Donji Nikšić, Donji Popovac, Dubrave, Glinsko Vrelo, Gornje Taborište, Gornji Cerovac, Gornji Furjan, Gornji Lađevac, Gornji Nikšić, Gornji Popovac, Jame, Lađevačko Selište, Lapovac, Lumbardenik, Mali Vuković, Marindolsko Brdo, Novo Selo, Podmelnica, Rastoke, Sastavak, Slunj, Točak, Veljun</t>
  </si>
  <si>
    <t xml:space="preserve">ZO UTINJA VRELO VOJNIĆ</t>
  </si>
  <si>
    <t xml:space="preserve">Brdo Utinjsko, Bukovica Utinjska, Gačeša Selo, Jurga, Kartalije, Klipino Brdo, Kljaić Brdo, Knežević Kosa, Kokirevo, Kolarić, Krivaja Vojnićka, Loskunja, Malešević Selo, Mandić Selo, Međeđak Utinjski, Okić, Podsedlo, Radonja, Utinja, Utinja Vrelo, Vojišnica, Vojnić, Zimić, Živković Kosa</t>
  </si>
  <si>
    <t xml:space="preserve">ZO VUKMANIĆ</t>
  </si>
  <si>
    <t xml:space="preserve">Cerovac Vukmanićki, Donja Trebinja, Gornja Trebinja, Knez Gorica, Popović Brdo, Vukmanić</t>
  </si>
  <si>
    <t xml:space="preserve">ZO ZAVRŠJE</t>
  </si>
  <si>
    <t xml:space="preserve">Beč, Bitorajci, Bosanci, Bosiljevo, Brajakovo Brdo, Brcković Draga, Crno Kamanje, Culibrki, Donje Prilišće, Dubravci, Dubravčani, Dugače, Dvorjanci, Fratrovci, Frketić Selo, Fučkovac, Glavica, Goričice Dobranske, Gornje Prilišće, Gornji Zvečaj, Gradišće, Grganjica, Gršćaki, Hrsina, Jakovci Netretićki, Jančani, Jarče Polje, Johi, Kasuni, Kolenovac, Korenić Brdo, Kozalj Vrh, Kraljevo Selo, Kučevice, Kunići Ribnički, Ladešići, Laslavići, Lipa, Lipov Pesak, Lisičina Gorica, Lončar Brdo, Maletići, Mali Modruš Potok, Milani, Mračin, Netretić, Novigrad na Dobri, Novo Brdo Mrežničko, Novo Selo Bosiljevsko, Orišje, Potok Bosiljevski, Pribanjci, Protulipa, Račak, Resnik Bosiljevski, Rešetarevo, Sarovo, Sela Bosiljevska, Skoblić Brdo, Spahići, Srednje Prilišće, Straža, Tončići, Trnovo, Varoš Bosiljevski, Veliki Modruš Potok, Venac Mrežnički, Vinski Vrh, Vodena Draga, Vrhova Gorica, Vukova Gorica, Zaborsko Selo, Završje Netretićko, Zvečaj, Žubrinci</t>
  </si>
  <si>
    <t xml:space="preserve">KOMUNALIJE d.o.o. 
(80548869650) Radnička cesta 61, 48350 Đurđevac </t>
  </si>
  <si>
    <t xml:space="preserve">ZO ĐURĐEVAC </t>
  </si>
  <si>
    <t xml:space="preserve">Batinske, Brodić, Budančevica, Budrovac, Čepelovac, Čingi-Lingi, Donje Zdjelice, Đurđevac, Ferdinandovac, Gola, Gotalovo, Grkine, Hampovica, Kalinovac, Kloštar Podravski, Mičetinac, Miholjanec, Molve, Molve Grede, Molvice, Novačka, Novo Virje, Otočka, Podravske Sesvete, Prugovac, Rakitnica, Repaš, Severovci, Suha Katalena, Sveta Ana, Šemovci, Virje, Ždala</t>
  </si>
  <si>
    <t xml:space="preserve">ZO JAVOROVAC</t>
  </si>
  <si>
    <t xml:space="preserve">Borovljani, Javorovac, Novigrad Podravski, Plavšinac, Srdinac, Vlaislav</t>
  </si>
  <si>
    <t xml:space="preserve">Delovi</t>
  </si>
  <si>
    <t xml:space="preserve">KOPRIVNIČKE VODE d.o.o. 
(20998990299) Mosna ulica 15a, 48000 Koprivnica </t>
  </si>
  <si>
    <t xml:space="preserve">ZO KOPRIVNICA</t>
  </si>
  <si>
    <t xml:space="preserve">Antolovec, Bakovčica, Belanovo Selo, Botinovec, Botovo, Brđani Sokolovački, Cvetkovec, Domaji, Donja Velika, Donjara, Donji Maslarac, Draganovec, Drnje, Duga Rijeka, Đelekovec, Gabajeva Greda, Glogovac, Gorica, Goričko, Gornja Velika, Gornji Maslarac, Grbaševec, Grdak, Herešin, Hlebine, Hudovljani, Imbriovec, Ivančec, Jagnjedovec, Jankovac, Jeduševac, Koledinec, Komatnica, Koprivnica, Koprivnički Bregi, Koprivnički Ivanec, Kunovec, Kunovec Breg, Kutnjak, Kuzminec, Ladislav Sokolovački, Legrad, Lepavina, Mala Branjska, Mala Mučna, Mali Botinovac, Mali Grabičani, Mali Otok, Mali Poganac, Miličani, Paunovac, Peščenik, Peteranec, Prkos, Pustakovec, Radeljevo, Rasinja, Reka, Ribnjak, Rijeka Koprivnička, Rovištanci, Selnica Podravska, Sigetec, Sokolovac, Srijem, Starigrad, Subotica Podravska, Štaglinec, Torčec, Velika Branjska, Velika Mučna, Veliki Botinovac, Veliki Grabičani, Veliki Otok, Vojvodinec, Zablatje</t>
  </si>
  <si>
    <t xml:space="preserve">KOMUNALNO PODUZEĆE d.o.o.
(87214344239) Ulica Drage Grdenića 7, 48260 Križevci </t>
  </si>
  <si>
    <t xml:space="preserve">ZO TRSTENIK</t>
  </si>
  <si>
    <t xml:space="preserve">Brezovljani, Bukovje Križevačko, Carevdar, Cubinec, Đurđic, Gračina, Kenđelovec, Križevci-južni dio, Kunđevec, Kuštani, Lemeš, Lemeš Križevački, Majurec, Mali Raven, Markovac Križevački, Novi Glog, Poljana Križevačka, Predavec Križevački, Prikraj Križevački, Sveti Ivan Žabno, Sveti Martin, Špiranec, Veliki Raven</t>
  </si>
  <si>
    <t xml:space="preserve">ZO VRATNO</t>
  </si>
  <si>
    <t xml:space="preserve">Barlabaševec, Bočkovec, Bogačevo, Bogačevo Riječko, Bojnikovec, Borje, Brdo Orehovečko, Brežani, Črnčevec, Dedina, Deklešanec, Dijankovec, Donja Brckovčina, Donja Rijeka, Donji Fodrovec, Dropkovec, Erdovec, Ferežani, Finčevec, Fodrovec Riječki, Gorica Miholečka, Gornja Brckovčina, Gornja Rijeka, Gornji Fodrovec, Gregurovec, Guščerovec, Hižanovec, Hrgovec, Kalnik, Kamešnica, Karane, Kloštar Vojakovački, Kolarec, Kostanjevec Riječki, Križevci-sjeverni dio, Lukačevec, Mali Potočec, Međa, Miholec, Mikovec, Obrež Kalnički, Orehovec, Pesek, Piškovec, Podgajec, Podvinje Miholečko, Pofuki, Popovec Kalnički, Potok Kalnički, Selanec, Selnica Miholečka, Sveta Helena, Sveti Petar Orehovec, Šopron, Štrigovec, Veliki Potočec, Vinarec, Vojnovec Kalnički, Vukovec, Zamladinec, Žibrinovec</t>
  </si>
  <si>
    <t xml:space="preserve">ZO BELEČKA SELNICA</t>
  </si>
  <si>
    <t xml:space="preserve">Borkovec, Domovec, Donja Batina, Donji Kraljevec, Gornja Konjščina, Gornjaki, Gornji Kraljevec, Hrašćina, Husinec, Jarek Habekov, Jertovec, Maretić, Pešćeno, Trgovišće, Vižanovec, Vrbovo</t>
  </si>
  <si>
    <t xml:space="preserve">ZO BELEČKA SELNICA LOBOR</t>
  </si>
  <si>
    <t xml:space="preserve">Bočadir, Bočaki, Brlekovo, Donja Batina, Donja Konjščina, Ervenik Zlatarski, Ervenik Zlatarski, Galovec, Hum Bistrički, Jelovec, Klimen, Konjščina, Kosovečko, Krapina Selo, Lipovec, Lovrečan, Opasanjek, Podgrađe, Poljanica Bistrička, Pustodol Začretski, Sušobreg, Sušobreg Bistrički, Tugonica, Turnišće, Veleškovec, Zlatar-Bistrica</t>
  </si>
  <si>
    <t xml:space="preserve">ZO HARINA ZLAKA</t>
  </si>
  <si>
    <t xml:space="preserve">Brezno Gora, Donje Brezno, Druškovec Humski, Gornje Brezno, Grletinec, Hum na Sutli, Klenovec Humski, Lastine, Lupinjak, Mali Tabor, Orešje Humsko, Poredje, Prišlin, Rusnica, Strmec Humski, Vrbišnica, Zalug</t>
  </si>
  <si>
    <r>
      <rPr>
        <sz val="8"/>
        <color rgb="FF000000"/>
        <rFont val="Arial Narrow"/>
        <family val="2"/>
        <charset val="238"/>
      </rPr>
      <t xml:space="preserve">Bregi Kostelski, Kostel, Kostelsko </t>
    </r>
    <r>
      <rPr>
        <sz val="8"/>
        <color rgb="FFFF6600"/>
        <rFont val="Arial Narrow"/>
        <family val="2"/>
        <charset val="238"/>
      </rPr>
      <t xml:space="preserve">(NAPOMENA: Za opskrbu vodom predmetnih naselja voda se pridobiva spojem na vodoopskrbni sustav tvrtke HUMVIO d.o.o. koja ugovara provedbu analize vode u mreži, dok analizu vode izvorišta Harina Zlaka ugovara Zagorski vodovod. d.o.o. koji upravlja izvorištem)</t>
    </r>
  </si>
  <si>
    <t xml:space="preserve">ZO LOBOR</t>
  </si>
  <si>
    <t xml:space="preserve">Andraševec, Bedekovčina, Belovar Zlatarski, Bračak, Brestovec Orehovički, Brezova, Cebovec, Cetinovec, Delkovec, Dubrava Zabočka, Frkuljevec Mihovljanski, Frkuljevec Peršaveški, Grabe, Grdenci, Hruševec, Hum Zabočki, Kebel, Komor Začretski, Kotarice, Križanče, Ladislavec, Lepa Ves, Lobor, Lug Orehovički, Lug Poznanovečki, Lug Zabočki, Mače, Mali Bukovec, Mali Komor, Markušbrijeg, Martinec Orehovički, Mirkovec, Orehovica, Oroslavje, Poznanovec, Pustodol Orehovički, Ratkovec, Sutinske Toplice, Šipki, Špičkovina, Veliki Bukovec, Veliki Komor, Vinipotok, Vinterovec, Vojnić-Breg, Vučak, Vukanci, Zadravec, Završje Loborsko, Zlatar, Židovinjak</t>
  </si>
  <si>
    <t xml:space="preserve">ZO LOBOR ŠIBICE</t>
  </si>
  <si>
    <t xml:space="preserve">Banska Gorica, Bezavina, Bregi Zabočki, Ciglenica Zagorska, Črešnjevec, Čret, Desinić, Desinić Gora, Domahovo, Donja Pačetina, Donja Stubica, Donje Vino, Donji Jalšovec, Donji Zbilj, Družilovec, Dubrovčan, Dukovec, Gaber, Galovec Začretski, Glogovec Zagorski, Gornji Čemehovec, Gornji Jalšovec, Gostenje, Grabrovec, Gregurovec, Gubaševo, Hršak Breg, Jakuševec Zabočki, Jalšje, Jasenovac Zagorski, Jelenjak, Jezero Klanječko, Jurjevec, Kapelski Vrh, Klokovec, Klupci, Klupci Začretski, Kozjak Začretski, Kraljevec na Sutli, Krapinske Toplice, Krušljevo Selo, Lenišće, Lipnica Zagorska, Lovreća Sela, Lukavec Klanječki, Mala Erpenja, Martinišće, Matenci, Maturovec, Modrovec, Mokrice, Movrač, Mrzlo Polje, Nebojse, Oratje, Orehova Gorica, Osredek Desinićki, Pavlovec Zabočki, Podgora, Požarkovec, Pristava, Prosenik, Prosenik Gubaševski, Prosenik Začretski, Pušava, Radakovo, Ravnice, Repovec, Samci, Sekirišće, Selno, Slivonja Jarek, Strmec, Strmec Stubički, Strmec Sutlanski, Stubička Slatina, Stubičke Toplice, Sveti Križ, Sveti Križ Začretje, Šimunci, Štrucljevo, Švaljkovec, Temovec, Tisanić Jarek, Trsteno, Tuhelj, Tuheljske Toplice, Turnovo, Velika Erpenja, Velika Horvatska, Veliko Trgovišće, Velinci, Viča Sela, Vilanci, Vižovlje, Vrankovec, Vrtnjakovec, Zabok, Završje Začretsko, Zleć</t>
  </si>
  <si>
    <t xml:space="preserve">ZO MLAČINE GRABARI</t>
  </si>
  <si>
    <t xml:space="preserve">Gora Veternička, Gregurovec, Kuzminec, Velika Veternička, Veternica</t>
  </si>
  <si>
    <t xml:space="preserve">ZO OSREDEK DESINIČKI</t>
  </si>
  <si>
    <t xml:space="preserve">Dubravica Desinićka, Gora Košnička, Gornji Zbilj, Grohot, Hum Košnički, Ivanić Desinićki, Klanječno, Ravnice Desinićke, Trnovec Desinićki, Turnišće Desinićko</t>
  </si>
  <si>
    <t xml:space="preserve">ZO PODGORA</t>
  </si>
  <si>
    <t xml:space="preserve">Bobovje, Doliće</t>
  </si>
  <si>
    <t xml:space="preserve">ZO PREGRADA</t>
  </si>
  <si>
    <t xml:space="preserve">Gredenec, Prigorje, Svedruža, Štuparje</t>
  </si>
  <si>
    <t xml:space="preserve">Benkovo, Bušin, Cigrovec, Donja Plemenšćina, Gabrovec, Gorjakovo, Gornja Plemenšćina, Klenice, Marinec, Martiša Ves, Pavlovec Pregradski, Pregrada, Sopot, Stipernica, Svetojurski Vrh, Valentinovo, Višnjevec, Vojsak, Vrhi Pregradski</t>
  </si>
  <si>
    <t xml:space="preserve">ZO RADOBOJ</t>
  </si>
  <si>
    <r>
      <rPr>
        <sz val="8"/>
        <color rgb="FF000000"/>
        <rFont val="Arial Narrow"/>
        <family val="2"/>
        <charset val="238"/>
      </rPr>
      <t xml:space="preserve">Bregi Radobojski, Gorjani Sutinski, Jazvine, Kraljevec Radobojski, Kraljevec Šemnički, Orehovec Radobojski, Radoboj, Strahinje Radobojsko, </t>
    </r>
    <r>
      <rPr>
        <sz val="8"/>
        <color rgb="FFFF0000"/>
        <rFont val="Arial Narrow"/>
        <family val="2"/>
        <charset val="1"/>
      </rPr>
      <t xml:space="preserve">Donja Šemnica</t>
    </r>
  </si>
  <si>
    <t xml:space="preserve">ZO GORJAK, PODGORA, PODBREZOVICA I STRAHINJE</t>
  </si>
  <si>
    <t xml:space="preserve">Bobovje, Doliće, Donji Macelj, Đurmanec, Gornja Pačetina, Gornji Macelj, Hromec, Krapina, Lazi Krapinski, Lepajci, Lukovčak, Lužani Zagorski, Mihaljekov Jarek, Petrovsko, Podbrezovica, Podgora Krapinska, Polje Krapinsko, Pretkovec, Pristava Krapinska, Ravninsko, Strahinje, Straža Krapinska, Škarićevo, Šušelj Brijeg, Tkalci, Trški Vrh, Velika Ves, Donja Šemnica, Vidovec Krapinski, Vidovec Petrovski, Zagora, Žutnica</t>
  </si>
  <si>
    <t xml:space="preserve">ZO ŠIBICE</t>
  </si>
  <si>
    <t xml:space="preserve">Banska Gorica, Bezavina, Bobovec Tomaševečki, Bratkovec, Bratovski Vrh, Brezakovec, Cesarska Ves, Črešnjevec, Čret, Desinić, Desinić Gora, Dol Klanječki, Domahovo, Donja Stubica, Donje Vino, Donji Jalšovec, Donji Škrnik, Donji Zbilj, Draše, Družilovec, Dubravica Desinićka, Dubrovčan, Dugnjevec, Florijan, Gaber, Glogovec Zagorski, Goljak Klanječki, Gora Košnička, Gorkovec, Gornji Čemehovec, Gornji Jalšovec, Gornji Škrnik, Gornji Zbilj, Gostenje, Gredice, Gregurovec, Grohot, Hršak Breg, Ivanić Desinićki, Ivanić Košnički, Jalšje, Jasenovac Zagorski, Jelenjak, Jezero Klanječko, Jurjevec, Kačkovec, Kapelski Vrh, Kladnik, Klanjec, Klanječno, Klokovec, Klupci, Košnica, Kraljevec na Sutli, Krušljevo Selo, Kumrovec, Kuzminec Miljanski, Ledine Klanječke, Lenišće, Lepoglavec, Letovčan Novodvorski, Letovčan Tomaševečki, Lipnica Zagorska, Lovreća Sela, Lučelnica Tomaševečka, Lukavec Klanječki, Luke Poljanske, Mala Erpenja, Matenci, Maturovec, Mihanovićev Dol, Miljana, Modrovec, Mokrice, Movrač, Mrzlo Polje, Nebojse, Novi Dvori Klanječki, Oratje, Orehova Gorica, Osredek Desinićki, Plavić, Podgora, Police, Poljana Sutlanska, Požarkovec, Pristava, Prosenik, Pušća, Radakovo, Rakovec Tomaševečki, Ravnice, Ravnice Desinićke, Ravno Brezje, Razdrto Tuheljsko, Razvor, Risvica, Samci, Selno, Slivonja Jarek, Stara Ves Košnička, Strmec, Strmec Stubički, Strmec Sutlanski, Stubička Slatina, Stubičke Toplice, Sveti Križ, Šimunci, Tomaševec, Trnovec Desinićki, Trsteno, Tuhelj, Tuheljske Toplice, Turnišće Desinićko, Turnovo, Velika Erpenja, Velika Horvatska, Veliko Trgovišće, Velinci, Viča Sela, Vilanci, Vižovlje, Vrtnjakovec, Zagorska Sela</t>
  </si>
  <si>
    <t xml:space="preserve">ZO BUKOVAC KRBAVICA</t>
  </si>
  <si>
    <t xml:space="preserve">Udbina</t>
  </si>
  <si>
    <t xml:space="preserve">ZO ČUJIĆA KRČEVINA</t>
  </si>
  <si>
    <t xml:space="preserve">Čujića Krčevina, Donji Vaganac, Gornji Vaganac, Ličko Petrovo Selo, Novo Selo Koreničko, Rešetar, Željava</t>
  </si>
  <si>
    <t xml:space="preserve">ZO GOSPIĆ 1</t>
  </si>
  <si>
    <t xml:space="preserve">Gospić</t>
  </si>
  <si>
    <t xml:space="preserve">ZO GOSPIĆ 2</t>
  </si>
  <si>
    <t xml:space="preserve">Kaniža Gospićka, Novoselo Trnovačko</t>
  </si>
  <si>
    <t xml:space="preserve">ZO JEZERO KOZJAK</t>
  </si>
  <si>
    <t xml:space="preserve">Jezerce, Korana, Plitvička Jezera, Prijeboj, Rastovača, Smoljanac</t>
  </si>
  <si>
    <t xml:space="preserve">ZO JOŠEVICA</t>
  </si>
  <si>
    <t xml:space="preserve">Birovača, Boričevac, Brezovac Dobroselski, Dnopolje, Dobroselo, Doljani, Donji Lapac, Gajine, Gornji Lapac, Oraovac</t>
  </si>
  <si>
    <t xml:space="preserve">ZO JUŽNI OGRANAK</t>
  </si>
  <si>
    <t xml:space="preserve">Cesarica</t>
  </si>
  <si>
    <t xml:space="preserve">ZO KORENIČKO VRELO</t>
  </si>
  <si>
    <t xml:space="preserve">Bjelopolje, Gradina Korenička, Jasikovac, Kalebovac, Kapela Korenička, Kompolje Koreničko, Korenica, Mihaljevac, Oravac, Ponor Korenički, Rudanovac, Šeganovac, Tuk Bjelopoljski, Vranovača, Vrelo Koreničko</t>
  </si>
  <si>
    <t xml:space="preserve">ZO KOŠNA VODA</t>
  </si>
  <si>
    <t xml:space="preserve">Brušane, Lički Novi, Podoštra, Rizvanuša</t>
  </si>
  <si>
    <t xml:space="preserve">ZO KRBAVICA</t>
  </si>
  <si>
    <t xml:space="preserve">Bunić, Debelo Brdo, Jagodnje, Krbava, Krbavica, Pećane, Podlapača, Šalamunić</t>
  </si>
  <si>
    <t xml:space="preserve">ZO LOSKUN</t>
  </si>
  <si>
    <t xml:space="preserve">Bušević, Donji Štrbci, Gornji Štrbci, Kestenovac, Kruge, Melinovac, Mišljenovac, Nebljusi</t>
  </si>
  <si>
    <t xml:space="preserve">ZO MALJKOVAC ŽIŽIĆI</t>
  </si>
  <si>
    <t xml:space="preserve">Brinje</t>
  </si>
  <si>
    <t xml:space="preserve">ZO MRAČAJ</t>
  </si>
  <si>
    <t xml:space="preserve">Lovinac, Sveti Rok</t>
  </si>
  <si>
    <t xml:space="preserve">ZO MRĐENOVAC</t>
  </si>
  <si>
    <t xml:space="preserve">Gornja Ploča</t>
  </si>
  <si>
    <t xml:space="preserve">Barlete, Bilaj, Divoselo, Kruškovac, Lički Čitluk, Lički Ribnik, Medak, Mogorić, Novoselo Bilajsko, Ornice, Ostrvica, Pavlovac Vrebački, Počitelj, Vrebac, Žabica</t>
  </si>
  <si>
    <t xml:space="preserve">ZO NOVALJA</t>
  </si>
  <si>
    <t xml:space="preserve">Caska, Gajac, Kustići, Lun, Metajna, Novalja, Potočnica, Stara Novalja, Vidalići, Zubovići</t>
  </si>
  <si>
    <t xml:space="preserve">ZO PAZARIŠTA 1</t>
  </si>
  <si>
    <t xml:space="preserve">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</si>
  <si>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 xml:space="preserve">ZO PAZARIŠTA 2</t>
  </si>
  <si>
    <t xml:space="preserve">Lički Osik, Mušaluk, Perušić, Široka Kula</t>
  </si>
  <si>
    <t xml:space="preserve">ZO RUDANKA CRNO VRELO</t>
  </si>
  <si>
    <t xml:space="preserve">Barić Draga, Baške Oštarije, Karlobag, Ledenik Cesarički, Lukovo Šugarje, Sušanj Cesarički, Vidovac Cesarički</t>
  </si>
  <si>
    <t xml:space="preserve">ZO SENJ</t>
  </si>
  <si>
    <t xml:space="preserve">Jablanac, Klada, Lukovo, Prizna, Senj, Starigrad, Stinica, Sveta Jelena, Sveti Juraj, Bunica, Pijavica</t>
  </si>
  <si>
    <t xml:space="preserve">ZO TONKOVIĆ VRILO A</t>
  </si>
  <si>
    <t xml:space="preserve">Brlog, Brloška Dubrava, Čovići, Dabar, Doljani, Donji Babin Potok, Drenov Klanac, Glavace, Gorići, Gornje Vrhovine, Gornji Babin Potok, Hrvatsko Polje, Kompolje, Kuterevo, Ličko Lešće, Lipovlje, Otočac, Podum, Ponori, Prozor, Ramljani, Rudopolje, Sinac, Staro Selo, Škare, Švica, Turjanski, Vrhovine, Zalužnica</t>
  </si>
  <si>
    <t xml:space="preserve">ZO TONKOVIĆ VRILO B</t>
  </si>
  <si>
    <t xml:space="preserve">Krasno</t>
  </si>
  <si>
    <t xml:space="preserve">ZO VRBAS</t>
  </si>
  <si>
    <t xml:space="preserve">Bužim</t>
  </si>
  <si>
    <t xml:space="preserve">ZO VRILINE LOVINAC</t>
  </si>
  <si>
    <t xml:space="preserve">Ličko Cerje, Ričice, Štikada</t>
  </si>
  <si>
    <t xml:space="preserve">ZO VRILINE GOSPIĆ</t>
  </si>
  <si>
    <t xml:space="preserve">Debelo Brdo I, Debelo Brdo II, Trnovac</t>
  </si>
  <si>
    <t xml:space="preserve">ZO ŽIŽIĆI</t>
  </si>
  <si>
    <t xml:space="preserve">Jezerane, Križ Kamenica, Križpolje, Prokike, Rapain Klanac, Stajnica, Vodoteč, Žuta Lokva</t>
  </si>
  <si>
    <t xml:space="preserve">ZO NEDELIŠĆE</t>
  </si>
  <si>
    <t xml:space="preserve">Badličan, Banfi, Belica, Bogdanovec, Brezje, Brezovec, Bukovec, Celine, Čakovec, Čestijanec, Črečan, Donji Koncovčak, Donji Zebanec, Dragoslavec, Dragoslavec Breg, Dragoslavec Selo, Držimurec, Dunjkovec, Ferketinec, Frkanovec, Gardinovec, Gornja Dubrava, Gornji Hrašćan, Gornji Koncovčak, Gornji Kraljevec, Gornji Kuršanec, Gornji Mihaljevec, Gornji Zebanec, Grabrovnik, Gradiščak, Grkaveščak, Hlapičina, Ivanovec, Jalšovec, Jurovčak, Jurovec, Kapelščak, Knezovec, Krištanovec, Križovec, Kuršanec, Lapšina, Leskovec, Lopatinec, Macinec, Mačkovec, Mala Subotica, Mali Mihaljevec, Marof, Martinuševec, Merhatovec, Mihovljan, Miklavec, Mursko Središće, Nedelišće, Novakovec, Novo Selo na Dravi, Novo Selo Rok, Okrugli Vrh, Orehovica, Otok, Palovec, Peklenica, Piškorovec, Plešivica, Pleškovec, Podbrest, Podturen, Praporčan, Prekopa, Preseka, Pretetinec, Prhovec, Pribislavec, Pušćine, Robadje, Savska Ves, Selnica, Sivica, Slakovec, Slemenice, Stanetinec, Strahoninec, Strelec, Sveti Križ, Sveti Martin na Muri, Sveti Urban, Šandorovec, Šenkovec, Štefanec, Štrigova, Štrukovec, Totovec, Trnovec, Tupkovec, Vratišinec, Vrhovljan, Vučetinec, Vugrišinec, Vukanovec, Vularija, Zasadbreg, Zaveščak, Zebanec Selo, Žabnik, Železna Gora, Žiškovec, Parag, Toplice Sveti Martin</t>
  </si>
  <si>
    <t xml:space="preserve">ZO PRELOG</t>
  </si>
  <si>
    <t xml:space="preserve">Cirkovljan, Čehovec, Čukovec, Dekanovec, Domašinec, Donja Dubrava, Donji Hrašćan, Donji Kraljevec, Donji Mihaljevec, Donji Pustakovec, Donji Vidovec, Draškovec, Goričan, Hemuševec, Hodošan, Kotoriba, Oporovec, Palinovec, Piškorovec, Prelog, Sveta Marija, Sveti Juraj u Trnju, Turčišće </t>
  </si>
  <si>
    <t xml:space="preserve">ZO BELI MANASTIR KONKOLOŠ</t>
  </si>
  <si>
    <t xml:space="preserve"> Novi Čeminac</t>
  </si>
  <si>
    <t xml:space="preserve">ZO BELI MANASTIR LIVADE</t>
  </si>
  <si>
    <t xml:space="preserve">Beli Manastir, Luč, Petlovac, Šećerana, Šumarina</t>
  </si>
  <si>
    <t xml:space="preserve">ZO BELI MANASTIR PROSINE</t>
  </si>
  <si>
    <t xml:space="preserve">Čeminac, Grabovac, Kamenac, Karanac, Kneževi Vinogradi, Kotlina, Kozarac, Mirkovac, Suza, Zmajevac</t>
  </si>
  <si>
    <t xml:space="preserve">ZO BELI MANASTIR TOPOLJE</t>
  </si>
  <si>
    <t xml:space="preserve">Batina, Branjin Vrh, Branjina, Draž, Duboševica, Gajić, Podolje, Popovac, Topolje</t>
  </si>
  <si>
    <t xml:space="preserve">ZO BELIŠĆE</t>
  </si>
  <si>
    <t xml:space="preserve">Belišće, Bistrinci, Bocanjevci, Bočkinci, Brezovica, Čamagajevci, Črnkovci, Gat, Gorica Valpovačka, Kitišanci, Kunišinci, Marijanci, Tiborjanci, Veliškovci, Vinogradci</t>
  </si>
  <si>
    <t xml:space="preserve">ZO ČEPIN</t>
  </si>
  <si>
    <t xml:space="preserve">Beketinci, Čepin, Čepinski Martinci, Čokadinci</t>
  </si>
  <si>
    <t xml:space="preserve">ZO DALJ LEKIĆ</t>
  </si>
  <si>
    <t xml:space="preserve">Aljmaš, Dalj, Erdut</t>
  </si>
  <si>
    <t xml:space="preserve">ZO DALJ VINOGRADI</t>
  </si>
  <si>
    <t xml:space="preserve">Bijelo Brdo</t>
  </si>
  <si>
    <t xml:space="preserve">ZO DARDA</t>
  </si>
  <si>
    <t xml:space="preserve">Bilje, Bolman, Darda, Jagodnjak, Kopačevo, Kozjak, Lug, Mece, Novi Bolman, Podunavlje, Švajcarnica, Tikveš, Uglješ, Vardarac</t>
  </si>
  <si>
    <t xml:space="preserve">ZO DONJI MIHOLJAC</t>
  </si>
  <si>
    <t xml:space="preserve">Beničanci, Blanje, Bockovac, Cret Viljevski, Donji Miholjac, Golinci, Ivanovo, Kapelna, Kućanci, Lacići, Magadenovac, Malinovac, Miholjački Poreč, Podgajci Podravski, Radikovci, Rakitovica, Sveti Đurađ, Šljivoševci, Viljevo</t>
  </si>
  <si>
    <t xml:space="preserve">ZO ĐAKOVO BREZNICA</t>
  </si>
  <si>
    <t xml:space="preserve">Breznica Đakovačka, Levanjska Varoš</t>
  </si>
  <si>
    <t xml:space="preserve">ZO ĐAKOVO KUČANCI</t>
  </si>
  <si>
    <t xml:space="preserve">Drenje, Kućanci Đakovački, Mandićevac, Preslatinci, Pridvorje, Slatinik Drenjski</t>
  </si>
  <si>
    <t xml:space="preserve">ZO ĐAKOVO SEMELJCI</t>
  </si>
  <si>
    <t xml:space="preserve">Forkuševci, Kešinci, Koritna, Mrzović, Semeljci, Vrbica, Vučevci</t>
  </si>
  <si>
    <t xml:space="preserve">ZO ĐAKOVO ŠUMARIJA</t>
  </si>
  <si>
    <t xml:space="preserve">Gašinci, Kondrić, Selci Đakovački</t>
  </si>
  <si>
    <t xml:space="preserve">ZO ĐAKOVO TRSLANA</t>
  </si>
  <si>
    <t xml:space="preserve">Budrovci, Dragotin, Đakovo, Đurđanci, Gorjani, Ivanovci Gorjanski, Jurjevac Punitovački, Kuševac, Lapovci, Novi Perkovci, Piškorevci, Punitovci, Satnica Đakovačka, Strizivojna, Svetoblažje, Široko Polje, Tomašanci, Trnava, Viškovci</t>
  </si>
  <si>
    <t xml:space="preserve">VODORAD d.o.o. 
(61359571034) Trg dr. Franje Tuđmana 6, 31511 Đurđenovac </t>
  </si>
  <si>
    <t xml:space="preserve">ZO ĐURĐENOVAC</t>
  </si>
  <si>
    <t xml:space="preserve">Beljevina, Bokšić, Bokšić Lug, Đurđenovac, Gabrilovac, Klokočevci, Ličko Novo Selo, Našičko Novo Selo, Pribiševci, Sušine, Šaptinovci, Teodorovac</t>
  </si>
  <si>
    <t xml:space="preserve">ZO NAŠICE VELIMIROVAC</t>
  </si>
  <si>
    <t xml:space="preserve">Bijela Loza, Brezik Našički, Budimci, Jelisavac, Kelešinka, Kršinci, Lađanska, Lila, Markovac Našički, Našice, Ostrošinci, Podgorač, Razbojište, Ribnjak, Stipanovci, Velimirovac, Vukojevci, Donja Motičina, Feričanci, Gornja Motičina, Martin, Vučjak Feričanački, Zoljan, Seona</t>
  </si>
  <si>
    <t xml:space="preserve">ZO OSIJEK</t>
  </si>
  <si>
    <t xml:space="preserve">Antunovac, Brijest, Briješće, Divoš, Dopsin, Ernestinovo, Hrastin, Hrastovac, Ivanovac, Josipovac, Klisa, Laslovo, Lipovac Hrastinski, Livana, Nemetin, Osijek, Paulin Dvor, Podravlje, Sarvaš, Tenja, Tvrđavica, Višnjevac, Vladislavci, Vuka</t>
  </si>
  <si>
    <t xml:space="preserve">ZO VALPOVO DRAVA</t>
  </si>
  <si>
    <t xml:space="preserve">Nard, Valpovo</t>
  </si>
  <si>
    <t xml:space="preserve">ZO VALPOVO JARČEVAC</t>
  </si>
  <si>
    <t xml:space="preserve">Andrijevac, Bizovac, Branimirovac, Breznica Našička, Brođanci, Cret Bizovački, Habjanovci, Harkanovci, Ivanovci, Koška, Ladimirevci, Ledenik, Lug Subotički, Marjančaci, Niza, Normanci, Novaki Bizovački, Ordanja, Petrijevci, Samatovci, Satnica, Šag, Topoline, Zelčin</t>
  </si>
  <si>
    <t xml:space="preserve">ZO KR-VS</t>
  </si>
  <si>
    <t xml:space="preserve">Bektež, Ciglenik, Ferovac, Grabarje, Hrnjevac, Kula, Kutjevo, Lukač, Mitrovac, Ovčare, Poreč, Venje, Vetovo</t>
  </si>
  <si>
    <t xml:space="preserve">ZO PLBR-DJRI</t>
  </si>
  <si>
    <t xml:space="preserve">Brđani, Djedina Rijeka</t>
  </si>
  <si>
    <t xml:space="preserve">ZO POŽEGA</t>
  </si>
  <si>
    <t xml:space="preserve">Alaginci, Alilovci, Ašikovci, Bankovci, Bilice, Blacko, Boričevci, Bresnica, Brestovac, Brodski Drenovac, Bučje, Buk, Busnovi, Bzenica, Cerovac, Crljenci, Ćosinac, Dervišaga, Deževci, Dolac, Donji Emovci, Donji Gučani, Drškovci, Eminovci, Emovački Lug, Frkljevci, Golobrdci, Gornji Emovci, Gornji Gučani, Gradac, Ivandol, Jaguplije, Jakšić, Kadanovci, Komorica, Krivaj, Kujnik, Kunovci, Kuzmica, Lakušija, Marindvor, Mihaljevci, Nova Lipa, Novi Mihaljevci, Novi Štitnjak, Novo Selo, Novoselci, Nurkovac, Oblakovac, Orljavac, Pasikovci, Pavlovci, Perenci, Pleternica, Podsreće, Poloje, Požega, Požeška Koprivnica, Požeški Brđani, Radnovac, Rajsavac, Ramanovci, Ratkovica, Resnik, Seoci, Sesvete, Skenderovci, Sloboština, Srednje Selo, Stara Lipa, Sulkovci, Svetinja, Svilna, Šeovci, Štitnjak, Trapari, Treštanovci, Turnić, Ugarci, Vesela, Vidovci, Vilić Selo, Viškovci, Zagrađe, Zakorenje, Završje</t>
  </si>
  <si>
    <t xml:space="preserve">ZO RAD-SD-PAKA</t>
  </si>
  <si>
    <t xml:space="preserve">Čaglin, Darkovac, Latinovac, Migalovci, Milanlug, Nova Lipovica, Nova Ljeskovica, Paka, Ruševo, Sapna, Sovski Dol, Stara Ljeskovica</t>
  </si>
  <si>
    <t xml:space="preserve">ZO ŠUMETLICA</t>
  </si>
  <si>
    <t xml:space="preserve">Antunovac, Brezine, Dobrovac, Donja Šumetlica, Donji Čaglić, Filipovac, Gaj, Gornja Šumetlica, Japaga, Klisa, Kukunjevac, Kusonje, Lipik, Marino Selo, Pakrac, Poljana, Prekopakra, Šeovica</t>
  </si>
  <si>
    <t xml:space="preserve">ZO VELIČANKA-STRAŽEMANKA</t>
  </si>
  <si>
    <t xml:space="preserve">Antunovac, Biškupci, Bratuljevci, Češljakovci, Doljanci, Draga, Golo Brdo, Kaptol, Komarovci, Lučinci, Markovac, Milanovac, Milivojevci, Novi Bešinci, Oljasi, Potočani, Radovanci, Stražeman, Toranj, Trenkovo, Trnovac, Velika</t>
  </si>
  <si>
    <t xml:space="preserve">ZO BAŠKA</t>
  </si>
  <si>
    <t xml:space="preserve">Baška, Batomalj, Draga Bašćanska, Jurandvor</t>
  </si>
  <si>
    <t xml:space="preserve">KOMUNALAC vodoopskrba i odvodnja d.o.o. 
(13670112490) Frana Supila 173, 51300 Delnice </t>
  </si>
  <si>
    <t xml:space="preserve">ZO BROD MORAVICE</t>
  </si>
  <si>
    <t xml:space="preserve">Brod Moravice, Čučak, Delači, Donja Dobra, Donji Šehovac, Gornja Dobra, Gornji Kuti, Gornji Šajn, Klepeće Selo, Kocijani, Lokvica, Maklen, Male Drage, Malo Selce, Moravička Sela, Naglići, Novi Lazi, Pauci, Planica, Podstene, Razdrto, Šepci Podstenski, Šimatovo, Velike Drage, Zahrt, Zavrh, Žrnovac</t>
  </si>
  <si>
    <t xml:space="preserve">Bunjevci, Carevići, Dokmanovići, Donji Vučkovići, Donji Vukšići, Dragovići, Gornji Vučkovići, Komlenići, Matići, Mlinari, Moravice, Nikšići, Petrovići, Radigojna, Radoševići, Tići, Tomići, Vučinići, Vukelići, Žakule</t>
  </si>
  <si>
    <t xml:space="preserve">ZO CRES LOŠINJ</t>
  </si>
  <si>
    <t xml:space="preserve">Belej, Cres, Ćunski, Ilovik, Loznati, Lubenice, Mali Lošinj, Martinšćica, Miholašćica, Nerezine, Orlec, Osor, Pernat, Punta Križa, Stivan, Sveti Jakov, Ustrine, Valun, Veli Lošinj, Vrana, Zbičina</t>
  </si>
  <si>
    <t xml:space="preserve">ZO ČABRANKA CVS</t>
  </si>
  <si>
    <t xml:space="preserve">Crni Lazi, Čabar, Ferbežari, Gerovo, Gerovski Kraj, Gorači, Lautari, Lazi, Makov Hrib, Mali Lug, Parg, Prezid, Prhutova Draga, Ravnice, Selo, Smrečje, Sokoli, Srednja Draga, Tropeti, Tršće, Vode, Vrhovci</t>
  </si>
  <si>
    <t xml:space="preserve">ZO DELNICE</t>
  </si>
  <si>
    <t xml:space="preserve">Begovo Razdolje, Brestova Draga, Brod na Kupi, Dedin, Delnice, Donje Tihovo, Donji Turni, Krivac, Lučice, Mala Lešnica, Marija Trošt, Mrkopalj, Sunger, Tuk Mrkopaljski, Tuk Vojni, Velika Lešnica, Zalesina, Zamost Brodski, Zapolje Brodsko</t>
  </si>
  <si>
    <t xml:space="preserve">ZO DONJI ŽAGARI</t>
  </si>
  <si>
    <t xml:space="preserve">Donji Žagari</t>
  </si>
  <si>
    <t xml:space="preserve">ZO DRAŠKOVAC</t>
  </si>
  <si>
    <t xml:space="preserve">Gomirje, Majer, Musulini</t>
  </si>
  <si>
    <t xml:space="preserve">ZO FUŽINE A</t>
  </si>
  <si>
    <t xml:space="preserve">Belo Selo, Benkovac Fužinski, Fužine, Lič, Slavica, Sopač, Vrata</t>
  </si>
  <si>
    <t xml:space="preserve">ZO FUŽINE B</t>
  </si>
  <si>
    <t xml:space="preserve">Zlobin</t>
  </si>
  <si>
    <t xml:space="preserve">ZO HRIB</t>
  </si>
  <si>
    <t xml:space="preserve">Hrib</t>
  </si>
  <si>
    <t xml:space="preserve">ZO JAVOROVA KOSA</t>
  </si>
  <si>
    <t xml:space="preserve">Jablan</t>
  </si>
  <si>
    <t xml:space="preserve">ZO KRAS</t>
  </si>
  <si>
    <t xml:space="preserve">Brdce, Pasjak, Šapjane</t>
  </si>
  <si>
    <t xml:space="preserve">ZO LIBURNIJA 1</t>
  </si>
  <si>
    <t xml:space="preserve">Dobreć, Liganj, Lovranska Draga, Mala Učka, Poljane, Tuliševica, Vela Učka, Veprinac, Mala Učka</t>
  </si>
  <si>
    <t xml:space="preserve">ZO LIBURNIJA 2</t>
  </si>
  <si>
    <t xml:space="preserve">Brseč, Golovik, Grabrova, Kalac, Martina, Mošćenice, Zagore, Sveta Jelena</t>
  </si>
  <si>
    <t xml:space="preserve">ZO LOKVE CRNI LUG</t>
  </si>
  <si>
    <t xml:space="preserve">Bela Vodica, Crni Lug, Homer, Lazac Lokvarski, Lokve, Malo Selo, Mrzla Vodica, Sleme, Zelin Mrzlovodički</t>
  </si>
  <si>
    <t xml:space="preserve">ZO MANDLI</t>
  </si>
  <si>
    <t xml:space="preserve">Mandli</t>
  </si>
  <si>
    <t xml:space="preserve">ZO OPATIJA</t>
  </si>
  <si>
    <t xml:space="preserve">Breza, Klana, Lisac, Studena, Škalnica</t>
  </si>
  <si>
    <t xml:space="preserve">Bregi, Brešca, Kraj, Ičići, Ika, Jurdani, Jušići, Kućeli, Lipa, Lovran, Male Mune, Mali Brgud, Matulji, Medveja, Mihotići, Mošćenička Draga, Mučići, Opatija, Oprič, Permani, Pobri, Rukavac, Rupa, Ružići, Vele Mune, Veli Brgud, Zaluki, Zvoneće, Žejane</t>
  </si>
  <si>
    <t xml:space="preserve">ZO PAPRATA</t>
  </si>
  <si>
    <t xml:space="preserve">Garica, Kampelje, Risika, Vrbnik</t>
  </si>
  <si>
    <t xml:space="preserve">ZO PODSTENE</t>
  </si>
  <si>
    <t xml:space="preserve">Plešce, Zamost</t>
  </si>
  <si>
    <t xml:space="preserve">ZO PONIKVE</t>
  </si>
  <si>
    <t xml:space="preserve">Bajčići, Barušići, Bogovići, Brusići, Brzac, Čižići, Dobrinj, Gabonjin, Gostinjac, Hlapa, Klanice, Klimno, Kornić, Kras, Kremenići, Krk, Lakmartin, Linardići, Ljutići, Malinska, Maršići, Milčetići, Milohnići, Milovčići, Muraj, Nenadići, Njivice, Omišalj, Oštrobradić, Pinezići, Polje, Poljica, Porat, Punat, Radići, Rasopasno, Sabljići, Skrbčići, Soline, Sršići, Strilčići, Sužan, Sveti Anton, Sveti Ivan, Sveti Ivan Dobrinjski, Sveti Vid Dobrinjski, Sveti Vid-Miholjice, Šilo, Tribulje, Turčić, Vantačići, Vrh, Zidarići, Žestilac, Žgaljići, Žgombići, Županje</t>
  </si>
  <si>
    <t xml:space="preserve">ZO RAB PRIMORJE</t>
  </si>
  <si>
    <t xml:space="preserve">Banjol, Barbat na Rabu, Kampor, Lopar, Mundanije, Palit, Rab, Supetarska Draga</t>
  </si>
  <si>
    <t xml:space="preserve">ZO RAVNA GORA</t>
  </si>
  <si>
    <t xml:space="preserve">Kupjak, Leskova Draga, Ravna Gora, Stara Sušica, Stari Laz, Šije</t>
  </si>
  <si>
    <t xml:space="preserve">ZO RIBNJAK</t>
  </si>
  <si>
    <t xml:space="preserve">Blaževci, Damalj, Dolenci, Draga Lukovdolska, Gorenci, Hajdine, Hambarište, Klanac, Liplje, Lukovdol, Mali Jadrč, Močile, Nadvučnik, Osojnik, Plemenitaš, Plešivica, Podvučnik, Presika, Rim, Rtić, Severin na Kupi, Smišljak, Stubica, Štefanci, Tuk, Veliki Jadrč, Vrbovsko, Vujnovići, Zapeć, Zaumol, Zdihovo</t>
  </si>
  <si>
    <t xml:space="preserve">ZO RIJEKA</t>
  </si>
  <si>
    <t xml:space="preserve">Drivenik</t>
  </si>
  <si>
    <t xml:space="preserve">ZO SKRAD</t>
  </si>
  <si>
    <t xml:space="preserve">Hlevci</t>
  </si>
  <si>
    <t xml:space="preserve">ZO SKRAD HRIBAC</t>
  </si>
  <si>
    <t xml:space="preserve">Divjake, Hribac</t>
  </si>
  <si>
    <t xml:space="preserve">ZO SKRAD KICELJ</t>
  </si>
  <si>
    <t xml:space="preserve">Bukov Vrh</t>
  </si>
  <si>
    <t xml:space="preserve">ZO SKRAD STANICA</t>
  </si>
  <si>
    <t xml:space="preserve">Gorica Skradska, Planina Skradska, Skrad, Tusti Vrh</t>
  </si>
  <si>
    <t xml:space="preserve">ZO SKRAD VODICA</t>
  </si>
  <si>
    <t xml:space="preserve">Podstena</t>
  </si>
  <si>
    <t xml:space="preserve">ZO STARA BAŠKA</t>
  </si>
  <si>
    <t xml:space="preserve">Stara Baška</t>
  </si>
  <si>
    <t xml:space="preserve">ZO STARI LAZI</t>
  </si>
  <si>
    <t xml:space="preserve">Stari Lazi, Novi Lazi</t>
  </si>
  <si>
    <t xml:space="preserve">ZO TOPLI POTOK</t>
  </si>
  <si>
    <t xml:space="preserve">Ljubošina</t>
  </si>
  <si>
    <t xml:space="preserve">ZO TRIBALJ</t>
  </si>
  <si>
    <t xml:space="preserve">Tribalj</t>
  </si>
  <si>
    <t xml:space="preserve">ZO VIK RIJEKA</t>
  </si>
  <si>
    <t xml:space="preserve">Bakar, Bakarac, Bakar, Baštijani, Brnelići, Buzdohanj, Cernik, Čavle, Drastin, Dražice, Grobnik, Hreljin, Ilovik, Jelenje, Kastav, Kosi, Kostrena, Kraljevica, Krasica, Križišće, Kukuljani, Kukuljanovo, Lopača, Lubarska, Lukeži, Mali Dol, Marčelji, Marinići, Martinovo Selo, Mavrinci, Milaši, Mladenići, Plosna, Podčudnič, Podhum, Podkilavac, Podrvanj, Ponikve, Praputnjak, Ratulje, Rijeka, Saršoni, Soboli, Sroki, Škrljevo, Šmrika, Trnovica, Valići, Veli Dol, Viškovo, Zastenice, Zoretići,  Klana, Lisac, Studena, Škalnica</t>
  </si>
  <si>
    <t xml:space="preserve">ZO ŽRNOVNICA</t>
  </si>
  <si>
    <t xml:space="preserve">Bater, Bile, Breze, Bribir, Crikvenica, Crno, Donji Zagon, Dramalj, Grižane-Belgrad, Klenovica, Ledenice, Luka Krmpotska, Novi Vinodolski, Povile, Selce, Sibinj Krmpotski, Smokvica Krmpotska</t>
  </si>
  <si>
    <t xml:space="preserve">ZO ŽRNOVNICA RIJEKA</t>
  </si>
  <si>
    <t xml:space="preserve">Jadranovo</t>
  </si>
  <si>
    <t xml:space="preserve">ZO DVOR</t>
  </si>
  <si>
    <t xml:space="preserve">Donji Javoranj, Dvor, Gornji Javoranj, Hrtić, Javornik, Matijevići, Vanići, Zamlača</t>
  </si>
  <si>
    <t xml:space="preserve">ZO GLINA</t>
  </si>
  <si>
    <t xml:space="preserve">Balinac, Donja Bučica, Donje Selište, Donje Taborište, Donji Viduševac, Dvorišće, Glina, Gornja Bučica, Gornje Selište, Gornje Taborište, Gornji Viduševac, Hađer, Kihalac, Mala Solina, Marinbrod, Novo Selo Glinsko, Prekopa, Velika Solina</t>
  </si>
  <si>
    <t xml:space="preserve">ZO HRVATSKA DUBICA</t>
  </si>
  <si>
    <t xml:space="preserve">Baćin, Donji Cerovljani, Gornji Cerovljani, Hrvatska Dubica, Slabinja, Živaja</t>
  </si>
  <si>
    <t xml:space="preserve">ZO HRVATSKA KOSTAJNICA</t>
  </si>
  <si>
    <t xml:space="preserve">Borojevići, Čukur, Donja Velešnja, Donji Bjelovac, Donji Hrastovac, Donji Kukuruzari, Gornja Velešnja, Gornji Bjelovac, Gornji Hrastovac, Gornji Kukuruzari, Graboštani, Hrvatska Kostajnica, Knezovljani, Komogovina, Majur, Mečenčani, Panjani, Prevršac, Rosulje, Selište Kostajničko, Staza, Stubalj, Svinica, Umetić, Utolica</t>
  </si>
  <si>
    <t xml:space="preserve">ZO KUTINA</t>
  </si>
  <si>
    <t xml:space="preserve">Banova Jaruga, Batina, Ciglenica, Čaire, Donja Gračenica, Donja Jelenska, Donja Vlahinička, Gojlo, Gornja Gračenica, Gornja Jelenska, Gornja Vlahinićka, Grabričina, Grabrov Potok, Husain, Ilova, Katoličke Čaire, Katoličko Selišće, Kletište, Kompator, Kutina, Kutinska Slatina, Ludinica, Mala Ludina, Mišinka, Mustafina Klada, Okoli, Osekovo, Popovača, Potok, Repušnica, Ruškovica, Selište, Stružec, Šartovac, Velika Ludina, Vidrenjak, Voloder, Zbjegovača</t>
  </si>
  <si>
    <t xml:space="preserve">ZO NOVSKA</t>
  </si>
  <si>
    <t xml:space="preserve">Drenov Bok, Jasenovac, Košutarica, Krapje, Mlaka, Puska, Tanac, Trebež, Uštica, Višnjica</t>
  </si>
  <si>
    <t xml:space="preserve">Kraljeva Velika, Krivaj, Lipovljani, Piljenice</t>
  </si>
  <si>
    <t xml:space="preserve">Bair, Borovac, Brestača, Brezovac, Bročice, Jazavica, Kozarice, Kričke, Lovska, Nova Subocka, Novi Grabovac, Novska, Paklenica, Plesmo, Popovac, Rađenovci, Rajčići, Rajić, Roždanik, Sigetac, Stara Subocka, Stari Grabovac, Voćarica</t>
  </si>
  <si>
    <t xml:space="preserve">ZO PETRINJA</t>
  </si>
  <si>
    <t xml:space="preserve">Cepeliš, Donja Bačuga, Donje Mokrice, Dumače, Gora, Gornja Bačuga, Gornje Mokrice, Graberje, Grabovac Banski, Križ Hrastovački, Luščani, Mošćenica, Nebojan, Nova Drenčina, Novo Selište, Pecki, Petrinja, Sibić, Srednje Mokrice, Strašnik, Župić</t>
  </si>
  <si>
    <t xml:space="preserve">ZO REGIONALNI KUPA</t>
  </si>
  <si>
    <t xml:space="preserve">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 Žreme</t>
  </si>
  <si>
    <t xml:space="preserve">ZO TOPUSKO A</t>
  </si>
  <si>
    <t xml:space="preserve">Batinova Kosa, Blatuša, Bović, Crni Potok, Čremušnica, Donja Čemernica, Gornja Čemernica, Gornja Trstenica, Gređani, Vrginmost, Hrvatsko Selo, Katinovac, Kozarac, Mala Vranovina, Malička, Pecka, Perna, Pješčanica, Podgorje, Ponikvari, Staro Selo Topusko, Topusko, Velika Vranovina, Vorkapić</t>
  </si>
  <si>
    <t xml:space="preserve">ZO TOPUSKO B</t>
  </si>
  <si>
    <t xml:space="preserve">Crevarska Strana, Slavsko Polje, Brnjavac, Pajić Potok                                         </t>
  </si>
  <si>
    <t xml:space="preserve">Dugo Selo Lasinjsko, Ostrožin, Stipan, Šljivovac, Trepča</t>
  </si>
  <si>
    <t xml:space="preserve">ZO VG-VODOOPSKRBA</t>
  </si>
  <si>
    <t xml:space="preserve">Donji Vukojevac, Gornji Vukojevac, Lekenik, Pešćenica</t>
  </si>
  <si>
    <t xml:space="preserve">ZO BANJA</t>
  </si>
  <si>
    <t xml:space="preserve">Banja, Dragljane, Duge Njive, Kljenak, Kokorići, Kotezi, Kozica, Orah, Prapatnice, Rašćane, Ravča, Stilja, Vina, Višnjica, Vlaka, Vrgorac, Zavojane, Župa, Župa Srednja</t>
  </si>
  <si>
    <t xml:space="preserve">ZO BUTINA</t>
  </si>
  <si>
    <t xml:space="preserve">Draževitići, Dusina, Podprolog, Umčani, Veliki Prolog</t>
  </si>
  <si>
    <t xml:space="preserve">ZO CETINA A</t>
  </si>
  <si>
    <t xml:space="preserve">Bobovišća, Bol, Dol, Donji Humac, Dračevica, Gornji Humac, Ložišća, Milna, Mirca, Murvica, Nerežišća, Novo Selo, Postira, Povlja, Pražnica, Pučišća, Selca, Splitska, Sumartin, Supetar, Sutivan, Škrip</t>
  </si>
  <si>
    <t xml:space="preserve">Baška Voda, Brela, Gornja Brela, Krvavica, Promajna, Veliko Brdo</t>
  </si>
  <si>
    <t xml:space="preserve">VODOVOD I KANALIZACIJA, d.o.o. 
(56826138353) Biokovska 3, 21000 Split </t>
  </si>
  <si>
    <t xml:space="preserve">Donje Selo, Gornje Selo, Grohote, Maslinica, Nečujam, Rogač, Srednje Selo, Stomorska</t>
  </si>
  <si>
    <t xml:space="preserve">ZO CETINA A - GATA</t>
  </si>
  <si>
    <t xml:space="preserve">Dubrava</t>
  </si>
  <si>
    <t xml:space="preserve">VODOVOD D.O.O. (77317840351) ČETVRT VRILO 6, 21310 OMIŠ</t>
  </si>
  <si>
    <t xml:space="preserve">Borak, Čelina, Čisla, Duće, Dugi Rat, Gata, Jesenice, Lokva Rogoznica, Marušići, Mimice, Naklice, Omiš, Ostrvica, Pisak, Stanići, Tugare, Zadvarje, Zakučac, Zvečanje, Žeževica</t>
  </si>
  <si>
    <t xml:space="preserve">ZO CETINA A - ZADVARJE</t>
  </si>
  <si>
    <t xml:space="preserve">Blato na Cetini, Grabovac, Katuni, Kreševo, Podgrađe, Slime, Šestanovac, Zadvarje</t>
  </si>
  <si>
    <t xml:space="preserve">ZO CETINA B</t>
  </si>
  <si>
    <t xml:space="preserve">Gornje Sitno, Srinjine</t>
  </si>
  <si>
    <t xml:space="preserve">ZO CETINA LIBORA</t>
  </si>
  <si>
    <t xml:space="preserve">Brusje, Dol, Hvar, Ivan Dolac, Jelsa, Milna, Pitve, Rudina, Selca kod Starog Grada, Stari Grad, Sveta Nedjelja, Svirče, Velo Grablje, Vrbanj, Vrboska, Vrisnik, Zaraće, Zavala, Jagodna</t>
  </si>
  <si>
    <t xml:space="preserve">ZO CETINA VRUTAK BAST SMOKVINA</t>
  </si>
  <si>
    <t xml:space="preserve">Bast</t>
  </si>
  <si>
    <t xml:space="preserve">ZO CETINA VRUTAK MAKARSKA</t>
  </si>
  <si>
    <t xml:space="preserve">Makarska</t>
  </si>
  <si>
    <t xml:space="preserve">ZO CETINA VRUTAK PODGORA</t>
  </si>
  <si>
    <t xml:space="preserve">Sućuraj</t>
  </si>
  <si>
    <t xml:space="preserve">Drašnice, Drvenik, Igrane, Podgora, Tučepi, Zaostrog, Živogošće</t>
  </si>
  <si>
    <t xml:space="preserve">ZO GUSTIRNA SPLIT</t>
  </si>
  <si>
    <t xml:space="preserve">Blizna Donja, Blizna Gornja, Dograde, Gustirna, Marina, Mitlo, Najevi, Poljica, Pozorac, Rastovac, Sevid, Svinca, Vinišće, Vrsine</t>
  </si>
  <si>
    <t xml:space="preserve">Labin</t>
  </si>
  <si>
    <t xml:space="preserve">ZO OPAČAC - HERCEGOVINA MUKIŠNICA A</t>
  </si>
  <si>
    <t xml:space="preserve">Aržano, Dobranje, Svib</t>
  </si>
  <si>
    <t xml:space="preserve">ZO HERCEGOVINA MUKIŠNICA B</t>
  </si>
  <si>
    <t xml:space="preserve">Kamensko</t>
  </si>
  <si>
    <t xml:space="preserve">ZO JADRO</t>
  </si>
  <si>
    <t xml:space="preserve">Arbanija, Blaca, Divulje, Kamen, Kaštel Gomilica, Kaštel Kambelovac, Kaštel Lukšić, Kaštel Novi, Kaštel Stari, Kaštel Sućurac, Kaštel Štafilić, Klis, Kučine, Mastrinka, Mravince, Okrug Donji, Okrug Gornji, Plano, Podstrana, Seget Donji, Seget Gornji, Seget Vranjica, Slatine, Solin, Split, Stobreč, Trogir, Vranjic, Žedno</t>
  </si>
  <si>
    <t xml:space="preserve">ZO JARUGA SD</t>
  </si>
  <si>
    <t xml:space="preserve">Bogdanovići, Prgomet, Primorski Dolac, Sitno, Vinovac</t>
  </si>
  <si>
    <t xml:space="preserve">ZO KLOKUN</t>
  </si>
  <si>
    <t xml:space="preserve">Brist, Gradac, Podaca</t>
  </si>
  <si>
    <t xml:space="preserve">ZO KORITA</t>
  </si>
  <si>
    <t xml:space="preserve">Borovik, Dračevo Polje, Duboka, Komiža, Marinje Zemlje, Milna, Plisko Polje, Podhumlje, Podselje, Podstražje, Podšpilje, Rogačić, Rukavac, Vis, Žena Glava</t>
  </si>
  <si>
    <t xml:space="preserve">ZO KOSINAC</t>
  </si>
  <si>
    <t xml:space="preserve">Čitluk, Gljev, Jasensko, Suhač</t>
  </si>
  <si>
    <t xml:space="preserve">ZO OPAČAC</t>
  </si>
  <si>
    <t xml:space="preserve">Biokovsko Selo, Biorine, Cista Provo, Cista Velika, Dobrinče, Dolića Draga, Donji Proložac, Donji Vinjani, Drum, Glavina Donja,Glavina Gornja,Gornji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</si>
  <si>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 xml:space="preserve">ZO RUDA A</t>
  </si>
  <si>
    <t xml:space="preserve">Bračević, Brštanovo, Crivac, Divojevići, Donje Ogorje, Donje Postinje, Donji Muć, Dugobabe, Dugopolje, Gizdavac, Gornje Ogorje, Gornje Postinje, Gornji Muć, Kladnjice, Konjsko, Koprivno, Kotlenice, Lećevica, Liska, Mala Milešina, Neorić, Nisko, Pribude, Prugovo, Radošić, Radunić, Ramljane, Sutina, Velika Milešina, Zelovo</t>
  </si>
  <si>
    <t xml:space="preserve">Bajagić, Bisko, Brnaze, Budimir, Čačvina, Čaporice, Ercegovci, Gala, Gardun, Grab, Jabuka, Košute, Kraj, Krušvar, Nova Sela, Osoje, Otok, Ovrlje, Prisoje, Radošić, Ruda, Sičane, Strizirep, Strmendolac, Sušci, Tijarica, Trilj, Turjaci, Udovičić, Ugljane, Vedrine, Velić, Vinine, Vojnić Sinjski, Vrabač, Vrpolje</t>
  </si>
  <si>
    <t xml:space="preserve">ZO RUDA B</t>
  </si>
  <si>
    <t xml:space="preserve">Donji Dolac, Gornji Dolac, Nova Sela, Putišići, Srijane, Trnbusi</t>
  </si>
  <si>
    <t xml:space="preserve">ZO RUDA KOSINAC</t>
  </si>
  <si>
    <t xml:space="preserve">Glavice, Lučane, Obrovac Sinjski, Sinj</t>
  </si>
  <si>
    <t xml:space="preserve">ZO STUDENCI</t>
  </si>
  <si>
    <t xml:space="preserve">Kostanje, Kučiće, Podašpilje, Seoca, Svinišće</t>
  </si>
  <si>
    <t xml:space="preserve">ZO ŠILOVKA</t>
  </si>
  <si>
    <t xml:space="preserve">Dabar, Donji Bitelić, Gornji Bitelić, Maljkovo, Potravlje, Rumin, Satrić, Vučipolje, Zasiok</t>
  </si>
  <si>
    <t xml:space="preserve">ZO ŠILOVKA KOSINAC</t>
  </si>
  <si>
    <t xml:space="preserve">Hrvace</t>
  </si>
  <si>
    <t xml:space="preserve">ZO VUKOVIĆA VRILO</t>
  </si>
  <si>
    <t xml:space="preserve">Garjak, Ježević, Kosore, Maovice, Podosoje, Vinalić, Vrlika</t>
  </si>
  <si>
    <t xml:space="preserve">ZO ČIKOLA</t>
  </si>
  <si>
    <t xml:space="preserve">Badanj, Baljci, Biočić, Bogatić, Brištane, Čavoglave, Drinovci, Drniš, Gradac, Kadina Glavica, Kanjane, Kaočine, Karalić, Kljake, Ključ, Kričke, Mirlović Polje, Miočić, Moseć, Otavice, Parčić, Ružić, Siverić, Širitovci, Tepljuh, Umljanović</t>
  </si>
  <si>
    <t xml:space="preserve">Cera, Čvrljevo, Donje Planjane, Donje Vinovo, Gornje Planjane, Gornje Vinovo, Nevest, Sedramić, Visoka</t>
  </si>
  <si>
    <t xml:space="preserve">ZO ČIKOLA TOČAK</t>
  </si>
  <si>
    <t xml:space="preserve">Trbounje</t>
  </si>
  <si>
    <t xml:space="preserve">ZO GUSTIRNA</t>
  </si>
  <si>
    <t xml:space="preserve">Podorljak</t>
  </si>
  <si>
    <t xml:space="preserve">ZO JARUGA</t>
  </si>
  <si>
    <t xml:space="preserve">Betina, Bićine, Bilice, Boraja, Bribir, Brnjica, Brodarica, Cicvare, Čista Mala, Čista Velika, Čvrljevo, Danilo, Danilo Biranj, Danilo Kraljice, Donje Polje, Dubrava kod Šibenika, Dubravice, Dvornica, Gaćelezi, Goriš, Grabovci, Gračac, Gradina, Grebaštica, Jadrtovac, Jarebinjak, Jezera, Kašić, Konjevrate, Koprno, Krapanj, Krković, Kruševo, Lađevci, Lozovac, Ložnice, Ložnice, Ljubostinje, Mirlović Zagora, Mravnica, Murter, Oglavci, Ostrogašica, Pakovo Selo, Perković, Piramatovci, Plastovo, Podglavica, Podumci, Pokrovnik, Primošten, Primošten Burnji, Prvić Luka, Prvić Šepurine, Putičanje, Radonić, Radonić, Raslina, Ražanj, Rogoznica, Sapina Doca, Sitno Donje, Skradin, Skradinsko Polje, Slivno, Sonković, Srima, Šibenik, Široke, Tisno, Tribunj, Vadalj, Vezac, Vodice, Vrpolje, Vrsno, Zaton, Zečevo Rogozničko, Zlarin, Žaborić, Žitnić, Kanica, Zatoglav, Stivašnica</t>
  </si>
  <si>
    <t xml:space="preserve">ZO JARUGA ČIKOLA</t>
  </si>
  <si>
    <t xml:space="preserve">Unešić</t>
  </si>
  <si>
    <t xml:space="preserve">ZO JARUGA JANDRIĆI</t>
  </si>
  <si>
    <t xml:space="preserve">Dazlina, Dubrava kod Tisna, Pirovac</t>
  </si>
  <si>
    <t xml:space="preserve">ZO KOSOVČICA</t>
  </si>
  <si>
    <t xml:space="preserve">Markovac, Orlić, Ramljane, Riđane, Uzdolje, Zvjerinac</t>
  </si>
  <si>
    <t xml:space="preserve">ZO LOPUŠKO VRELO</t>
  </si>
  <si>
    <t xml:space="preserve">Biskupija</t>
  </si>
  <si>
    <t xml:space="preserve">ZO MILJACKA</t>
  </si>
  <si>
    <t xml:space="preserve">Biovičino Selo, Bogatić, Čitluk, Đevrske, Gošić, Ićevo, Ivoševci, Kakanj, Kistanje, Kolašac, Krnjeuve, Lukar, Ljubotić, Matase, Modrino Selo, Mratovo, Nunić, Oklaj, Parčić, Puljane, Razvođe, Rupe, Smrdelje, Suknovci, Varivode, Zečevo</t>
  </si>
  <si>
    <t xml:space="preserve">ZO RADUČIĆ</t>
  </si>
  <si>
    <t xml:space="preserve">Radučić</t>
  </si>
  <si>
    <t xml:space="preserve">ZO ŠIMIĆA VRELO</t>
  </si>
  <si>
    <t xml:space="preserve">Golubić, Knin, Kninsko Polje, Kovačić, Potkonje, Vrpolje, Žagrović</t>
  </si>
  <si>
    <t xml:space="preserve">ZO TOČAK</t>
  </si>
  <si>
    <t xml:space="preserve">Velušić, Lišnjak</t>
  </si>
  <si>
    <t xml:space="preserve">ZO VUKOVIĆA VRELO</t>
  </si>
  <si>
    <t xml:space="preserve">Kijevo</t>
  </si>
  <si>
    <t xml:space="preserve">Cetina, Civljane</t>
  </si>
  <si>
    <t xml:space="preserve">ZO IVKOM BELI ZDENCI</t>
  </si>
  <si>
    <t xml:space="preserve">Prigorec</t>
  </si>
  <si>
    <t xml:space="preserve">ZO IVKOM BISTRICA</t>
  </si>
  <si>
    <t xml:space="preserve">Cerje Nebojse, Gačice, Ivanec, Ivanečki Vrhovec, Ivanečko Naselje, Lukavec, Punikve, Salinovec, Stažnjevec, Vitešinec</t>
  </si>
  <si>
    <t xml:space="preserve">ZO IVKOM RAVNA GORA</t>
  </si>
  <si>
    <t xml:space="preserve">Crkovec, Kamenica, Kamenički Vrhovec, Vulišinec, Žarovnica</t>
  </si>
  <si>
    <t xml:space="preserve">ZO IVKOM SUTINSKA</t>
  </si>
  <si>
    <t xml:space="preserve">Bednjica, Budinščak, Cvetlin, Donja Višnjica, Gornja Višnjica, Jazbina Cvetlinska, Jazbina Višnjička, Jelovec Voćanski, Zalužje, Zlogonje</t>
  </si>
  <si>
    <t xml:space="preserve">ZO IVKOM ŠUMI</t>
  </si>
  <si>
    <t xml:space="preserve">Bednja, Benkovec, Brezova Gora, Ivanečka Željeznica, Jamno, Ježovec, Mali Gorenec, Meljan, Osonjak, Pašnik, Pleš, Podgorje Bednjansko, Prebukovje, Purga Bednjanska, Rinkovec, Sveti Josip, Šaša, Šinkovica Bednjanska, Šinkovica Šaška, Trakošćan, Veliki Gorenec, Viletinec, Vranojelje, Vrbno, Vrhovec Bednjanski, Željeznica</t>
  </si>
  <si>
    <t xml:space="preserve">ZO IVKOM ŽGANO VINO</t>
  </si>
  <si>
    <t xml:space="preserve">Bedenec, Gečkovec, Goranec, Kaniža, Knapić, Lančić, Vuglovec</t>
  </si>
  <si>
    <t xml:space="preserve">ZO VARKOM BARTOLOVEC</t>
  </si>
  <si>
    <t xml:space="preserve">Apatija, Babinec, Bartolovec, Bikovec, Biljevec, Bisag, Bolfan, Borenec, Boričevec Toplički, Brezje Dravsko, Breznica, Breznički Hum, Brodarovec, Budislavec, Butkovec, Cargovec, Cerje Tužno, Cestica, Čalinec, Čičkovina, Čret Bisaški, Črnec Biškupečki, Črnile, Čukovec, Čurilovec, Doljan, Domitrovec, Donja Poljana, Donja Voća, Donje Ladanje, Donje Makojišće, Donje Vratno, Donji Kneginec, Donji Kućan, Drašković, Drenovec, Druškovec, Dubovica, Dubrava Križovljanska, Dubravec, Falinić Breg, Fotez Breg, Globočec Ludbreški, Gojanec, Gornja Poljana, Gornja Voća, Gornje Ladanje, Gornje Makojišće, Gornje Vratno, Gornji Kneginec, Gornji Kućan, Gornji Martijanec, Goruševnjak, Grana, Greda, Grešćevina, Horvatsko, Hrastovec Toplički, Hrastovljan, Hrastovsko, Hrženica, Imbriovec Jalžabetski, Jakopovec, Jales Breznički, Jalkovec, Jalševec Svibovečki, Jalžabet, Jarek Bisaški, Jarki, Jarki Horvatićevi, Jelenščak, Jerovec, Jurketinec, Kamena Gorica, Kapela Podravska, Kapelec, Karlovec Ludbreški, Kaštelanec, Kelemen, Ključ, Kolarovec, Komarnica Ludbreška, Korenjak, Koretinec, Koškovec, Krč, Križanče, Križanec, Križovljan, Križovljan Radovečki, Krkanec, Krščenovec, Kućan Ludbreški, Kućan Marof, Lepoglava, Leskovec Toplički, Leštakovec, Lipovnik, Lovrentovec, Ludbreg, Luka Ludbreška, Lukačevec Toplički, Lunjkovec, Lužan Biškupečki, Madaraševec, Madžarevo, Mali Bukovec, Mali Lovrečan, Malo Gradišće, Marčan, Martijanec, Martinić, Martinkovec, Maruševec, Mirkovec Breznički, Možđenec, Natkrižovljan, Nedeljanec, Novaki, Novakovec, Novi Marof, Novo Selo Podravsko, Obrankovec, Oštrice, Otok Virje, Papinec, Pešćenica Vinička, Pihovec, Pišćanovec, Plemenšćina, Plitvica Voćanska, Podrute, Podvorec, Poljana Biškupečka, Poljanec, Prekno, Presečno, Priles, Radovec, Radovec Polje, Remetinec, Retkovec Svibovečki, Ribić Breg, Rijeka Voćanska, Rivalno, Rukljevina, Segovina, Seketin, Selci Križovljanski, Selnik, Selnik, Sesvete Ludbreške, Sigetec Ludbreški, Slanje, Slivarsko, Slokovec, Struga, Sudovčina, Sveti Đurđ, Sveti Ilija, Sveti Petar, Svibovec, Šemovec, Šijanec, Škarnik, Štefanec, Tkalec, Tomaševec Biškupečki, Topličica, Trnovec, Tuhovec, Turčin, Varaždin, Varaždin Breg, Varaždinske Toplice, Veliki Bukovec, Veliki Lovrečan, Vidovec, Vinica, Vinica Breg, Vinogradi Ludbreški, Virje Križovljansko, Vratno Otok, Vrbanovec, Vrtlinovec, Zamlača, Zamlaka, Zbelava, Žabnik, Žigrovec, Županec</t>
  </si>
  <si>
    <t xml:space="preserve">ZO VARKOM BELSKI DOL</t>
  </si>
  <si>
    <t xml:space="preserve">Bela, Beletinec, Beretinec, Črešnjevo, Filipići, Krušljevec, Ledinec, Lovrečan, Margečan, Osečka, Pece, Podevčevo, Seljanec, Strmec Remetinečki, Škriljevec, Tužno, Završje Podbelsko, Ledinec Gornji</t>
  </si>
  <si>
    <t xml:space="preserve">ZO VARKOM VINOKOVŠČAK</t>
  </si>
  <si>
    <t xml:space="preserve">Donje Vratno, Družbinec, Hrašćica, Majerje, Nova Ves Petrijanečka, Petrijanec, Sračinec, Strmec Podravski, Svibovec Podravski, Zelendvor</t>
  </si>
  <si>
    <t xml:space="preserve">VIRKOM d.o.o. 
(55802054231) Kralja Petra Krešimira IV 30, 33000 Viroviti</t>
  </si>
  <si>
    <t xml:space="preserve">ZO BIKANA</t>
  </si>
  <si>
    <t xml:space="preserve">Bačevac, Borova, Brezik, Brezovica, Budakovac, Budanica, Budrovac Lukački, Bušetina, Cabuna, Čemernica, Detkovac, Dugo Selo Lukačko, Dvorska, Gaćište, Golo Brdo, Gornje Bazje, Gradina, Gvozdanska, Jasenaš, Jugovo Polje, Kapela Dvor, Katinka, Korija, Levinovac, Lipovac, Lozan, Lug Gradinski, Lukač, Mala Trapinska, Milanovac, Naudovac, Novi Antunovac, Novi Gradac, Okrugljača, Orešac, Pčelić, Pepelana, Pivnica Slavonska, Podgorje, Rezovac, Rezovačke Krčevine, Rit, Rodin Potok, Rogovac, Rušani, Sovjak, Suhopolje, Sveti Đurađ, Špišić Bukovica, Terezino Polje, Trnava Cabunska, Turanovac, Velika Trapinska, Veliko Polje, Virovitica, Vladimirovac, Vukosavljevica, Zrinj Lukački, Zvonimirovo, Žiroslavlje, Žlebina, Žubrica</t>
  </si>
  <si>
    <t xml:space="preserve">ZO FATOVI</t>
  </si>
  <si>
    <t xml:space="preserve">Bankovci, Bijeljevina Orahovička, Bukvik, Crnac, Čačinci, Dolci, Donja Pištana, Donje Predrijevo, Duga Međa, Karlovac Feričanački, Kutovi, Milanovac, Obradovci, Paušinci, Slavonske Bare, Zdenci, Zokov Gaj</t>
  </si>
  <si>
    <t xml:space="preserve">ZO KAPTAŽA VOĆIN</t>
  </si>
  <si>
    <t xml:space="preserve">Bokane, Ćeralije, Kometnik-Jorgići, Macute, Voćin,Balinci,Četekovac,Čojlug</t>
  </si>
  <si>
    <t xml:space="preserve">ZO LISIČINE</t>
  </si>
  <si>
    <t xml:space="preserve">Kladare, Otrovanec, Pitomača, Stari Gradac, Starogradački Marof, Velika i Mala Črešnjevica, Turnašica, Sedlrica, Grabrovnica, Dinejvac</t>
  </si>
  <si>
    <t xml:space="preserve">ZO MEDINCI</t>
  </si>
  <si>
    <t xml:space="preserve">Bakić, Balinci, Bistrica, Bjelkovac, Borik, Brezik, Bukovački Antunovac, Čađavica, Čađavički Lug, Četekovac, Čojlug, Dobrović, Donja Bukovica, Donje Bazije, Donje Kusonje, Donji Meljani, Gornje Kusonje, Gornje Predrijevo, Gornji Miholjac, Grabić, Ilmin Dvor, Josipovo, Kapinci, Kozice, Mačkovac, Markovo, Medinci, Mikleuš, Miljevci, Noskovačka Dubrava, Noskovci, Nova Bukovica, Nova Šarovka, Novaki, Novi Senkovac, Novo Kusonje, Radosavci, Sladojevački Lug, Sladojevci, Slatina, Sopjanska Greda, Sopje, Starin, Šaševo, Španat, Vaška, Višnjica, Vraneševci, Zvonimirovac</t>
  </si>
  <si>
    <t xml:space="preserve">ZO TISOVAC</t>
  </si>
  <si>
    <t xml:space="preserve">Duzluk, Orahovica</t>
  </si>
  <si>
    <t xml:space="preserve">ZO TOPLICE</t>
  </si>
  <si>
    <t xml:space="preserve">Crkvari, Nova Jošava, Stara Jošava, Šumeđe</t>
  </si>
  <si>
    <t xml:space="preserve">ZO ILOK</t>
  </si>
  <si>
    <t xml:space="preserve">Bapska, Ilok, Lovas, Mohovo, Opatovac, Šarengrad</t>
  </si>
  <si>
    <t xml:space="preserve">ZO JANKOVCI</t>
  </si>
  <si>
    <t xml:space="preserve">Novi Jankovci, Stari Jankovci</t>
  </si>
  <si>
    <t xml:space="preserve">Veliki kraj</t>
  </si>
  <si>
    <t xml:space="preserve">Podzemna</t>
  </si>
  <si>
    <t xml:space="preserve">srednja</t>
  </si>
  <si>
    <t xml:space="preserve">Tlačni</t>
  </si>
  <si>
    <t xml:space="preserve">PVC, PEHD</t>
  </si>
  <si>
    <t xml:space="preserve">Natrijev hipoklorit (NaClO)</t>
  </si>
  <si>
    <t xml:space="preserve">Interni laboratorij</t>
  </si>
  <si>
    <t xml:space="preserve">Jedan put mjesečno</t>
  </si>
  <si>
    <t xml:space="preserve">Nije bilo odstupanja</t>
  </si>
  <si>
    <t xml:space="preserve">Željezo</t>
  </si>
  <si>
    <t xml:space="preserve">Klasa: UP/I-541-02/16-03/16 UR.BROJ: 534-07-1-1-3/3-16-9 </t>
  </si>
  <si>
    <t xml:space="preserve">Drugo</t>
  </si>
  <si>
    <r>
      <rPr>
        <sz val="8"/>
        <rFont val="Arial"/>
        <family val="2"/>
        <charset val="238"/>
      </rPr>
      <t xml:space="preserve">Fe = 400</t>
    </r>
    <r>
      <rPr>
        <sz val="8"/>
        <rFont val="Arial"/>
        <family val="0"/>
        <charset val="1"/>
      </rPr>
      <t xml:space="preserve">µg/L</t>
    </r>
  </si>
  <si>
    <t xml:space="preserve">Fe = 13µg/L</t>
  </si>
  <si>
    <t xml:space="preserve">Fe = 200µg/L</t>
  </si>
  <si>
    <t xml:space="preserve">Priključenje vodoopskrbnog sustava Stari Jankovci na Regionalni vodoopskrbni sustav istočne Slavonije</t>
  </si>
  <si>
    <t xml:space="preserve">ZO LIPOVAC</t>
  </si>
  <si>
    <t xml:space="preserve">Apševci, Lipovac, Podgrađe</t>
  </si>
  <si>
    <t xml:space="preserve">Babine</t>
  </si>
  <si>
    <t xml:space="preserve">mala</t>
  </si>
  <si>
    <t xml:space="preserve">Aeracija i filtriranje</t>
  </si>
  <si>
    <t xml:space="preserve">Jedan put tjedno</t>
  </si>
  <si>
    <t xml:space="preserve">Arsen</t>
  </si>
  <si>
    <t xml:space="preserve">Klasa: UP/I-541-02/16-03/16 UR.BROJ: 534-07-1-1-3/3-16-4</t>
  </si>
  <si>
    <r>
      <rPr>
        <sz val="8"/>
        <rFont val="Arial"/>
        <family val="2"/>
        <charset val="238"/>
      </rPr>
      <t xml:space="preserve">As = 50</t>
    </r>
    <r>
      <rPr>
        <sz val="8"/>
        <rFont val="Arial"/>
        <family val="0"/>
        <charset val="1"/>
      </rPr>
      <t xml:space="preserve">µg/L</t>
    </r>
  </si>
  <si>
    <t xml:space="preserve">As = 14,8µg/L</t>
  </si>
  <si>
    <t xml:space="preserve">As = 35,3µg/L</t>
  </si>
  <si>
    <t xml:space="preserve">Priključenje vodoopskrbnog sustava Lipovac na vodoopskrbni sustav Tovarnik</t>
  </si>
  <si>
    <t xml:space="preserve">03.07.2019.g. vodoopskrbni sustav Lipovac priključen na vodoopskrbni sustav Tovarnik</t>
  </si>
  <si>
    <t xml:space="preserve">ZO MARINCI</t>
  </si>
  <si>
    <t xml:space="preserve">Marinci</t>
  </si>
  <si>
    <t xml:space="preserve">Berića plac</t>
  </si>
  <si>
    <t xml:space="preserve">velika</t>
  </si>
  <si>
    <t xml:space="preserve">PVC</t>
  </si>
  <si>
    <t xml:space="preserve">Željezo + Mangan</t>
  </si>
  <si>
    <t xml:space="preserve">Boja + Mutnoća</t>
  </si>
  <si>
    <t xml:space="preserve">Klasa: UP/I-541-02/19-03/01 UR.BROJ: 534-07-2-1-3/2-19-3 20.03.2019.</t>
  </si>
  <si>
    <t xml:space="preserve">Treće</t>
  </si>
  <si>
    <t xml:space="preserve">Fe = 800µg/L,   Mn =100µg/L,  Boja = 60mg/L PtCo skale, Mutnoća = 6NTU</t>
  </si>
  <si>
    <t xml:space="preserve">Fe = 39µg/L,            Mn =71µg/L,           Boja = 0mg/L PtCo skale,                      Mutnoća = 0,4NTU</t>
  </si>
  <si>
    <t xml:space="preserve">Fe = 800µg/L,           Mn =89µg/L,            Boja = 42mg/L PtCo skale,                      Mutnoća = 4,3NTU</t>
  </si>
  <si>
    <t xml:space="preserve">Priključenje vodoopskrbnog sustava Marinci na Regionalni vodoopskrbni sustav istočne Slavonije</t>
  </si>
  <si>
    <t xml:space="preserve">ZO NUŠTAR</t>
  </si>
  <si>
    <t xml:space="preserve">Nuštar</t>
  </si>
  <si>
    <t xml:space="preserve">Park</t>
  </si>
  <si>
    <t xml:space="preserve">Boja</t>
  </si>
  <si>
    <t xml:space="preserve">Klasa: UP/I-541-02/16-03/16 UR.BROJ: 534-07-1-1-3/3-16-8</t>
  </si>
  <si>
    <t xml:space="preserve">Fe = 400µg/L,   Mn =150µg/L,  Boja = 30mg/L PtCo skale</t>
  </si>
  <si>
    <r>
      <rPr>
        <sz val="8"/>
        <rFont val="Arial"/>
        <family val="2"/>
        <charset val="238"/>
      </rPr>
      <t xml:space="preserve">Fe = 25</t>
    </r>
    <r>
      <rPr>
        <sz val="8"/>
        <rFont val="Arial"/>
        <family val="2"/>
        <charset val="1"/>
      </rPr>
      <t xml:space="preserve">µ</t>
    </r>
    <r>
      <rPr>
        <sz val="8"/>
        <rFont val="Arial"/>
        <family val="2"/>
        <charset val="238"/>
      </rPr>
      <t xml:space="preserve">g/L,              Mn =39µg/L,           Boja = 2mg/L PtCo skale</t>
    </r>
  </si>
  <si>
    <t xml:space="preserve">Fe = 62µg/L,            Mn =53µg/L,           Boja = 3mg/L PtCo skale</t>
  </si>
  <si>
    <t xml:space="preserve">15.04.2019.g. vodoopskrbni sustav Nuštar priključen na Regionalni vodoopskrbni sustav istočne Slavonije</t>
  </si>
  <si>
    <t xml:space="preserve">ZO OROLIK</t>
  </si>
  <si>
    <t xml:space="preserve">Orolik</t>
  </si>
  <si>
    <t xml:space="preserve">DRENOVCI' D.O.O. 
(58020541864) TOLJANI 1, 32257 Drenovci </t>
  </si>
  <si>
    <t xml:space="preserve">ZO RAČINOVCI</t>
  </si>
  <si>
    <t xml:space="preserve">Đurići, Račinovci</t>
  </si>
  <si>
    <t xml:space="preserve">ZO SIKIREVCI ISTOK</t>
  </si>
  <si>
    <t xml:space="preserve">Drenovci, Posavski Podgajci, Rajevo Selo</t>
  </si>
  <si>
    <t xml:space="preserve">Bošnjaci, Gradište, Štitar, Županja</t>
  </si>
  <si>
    <t xml:space="preserve">Gunja</t>
  </si>
  <si>
    <t xml:space="preserve">Andrijaševci, Antin, Babina Greda, Cerić, Cerna, Gaboš, Ivankovo, Jarmina, Komletinci, Korog, Markušica, Mirkovci, Mlaka Antinska, Novi Mikanovci, NuštarOstrovo, Otok, Podrinje, Privlaka, Prkovci, Retkovci, Rokovci, Slakovci, Srijemske Laze, Stari Mikanovci, Šiškovci, Tordinci, Vinkovci, Vođinci</t>
  </si>
  <si>
    <t xml:space="preserve">Sikirevci</t>
  </si>
  <si>
    <t xml:space="preserve">Lijevano željezo, duktil, azbest-cement, PEHD, PVC</t>
  </si>
  <si>
    <t xml:space="preserve">Klorni dioksid (ClO2)</t>
  </si>
  <si>
    <t xml:space="preserve">Jedan put dnevno</t>
  </si>
  <si>
    <t xml:space="preserve">ZO STROŠINCI</t>
  </si>
  <si>
    <t xml:space="preserve">Strošinci</t>
  </si>
  <si>
    <t xml:space="preserve">S-Kombinirano</t>
  </si>
  <si>
    <t xml:space="preserve">E1-Obavijest i upute potrošačima, npr. zabrana upotrebe, obveza prokuhavanja vode, privremeno ograničenje potrošnje</t>
  </si>
  <si>
    <t xml:space="preserve">M-Srednjeročno, t.j. više od 30 dana, ali ne više od godinu dana</t>
  </si>
  <si>
    <t xml:space="preserve">Amonij + Mangan</t>
  </si>
  <si>
    <t xml:space="preserve">Klasa: UP/I-541-02/19-03/24 UR.BROJ: 534-07-2-2/1-19-3 12.09.2019.           Klasa: UP/I-541-02/19-03/12  UR.BROJ: 534-07-2-2/1-19-3    30.10.2019.</t>
  </si>
  <si>
    <t xml:space="preserve">12.09.2019.                                                                        30.10.2019.</t>
  </si>
  <si>
    <t xml:space="preserve"> 01.10.2022.                                                              01.07.2022.</t>
  </si>
  <si>
    <t xml:space="preserve">As =30µg/L,   Mn =100µg/L, Amonij =0,9mg/L,       Bor=2mg/L</t>
  </si>
  <si>
    <t xml:space="preserve">As =3,9µg/L,          Mn =16µg/L,            Amonij = 0,38mg/L </t>
  </si>
  <si>
    <t xml:space="preserve">As =8,8µg/L,           Mn =93µg/L,           Amonij = 0,49mg/L   </t>
  </si>
  <si>
    <t xml:space="preserve">Priključenje vodoopskrbnog sustava Strošinci na Regionalni vodoopskrbni sustav istočne Slavonije</t>
  </si>
  <si>
    <t xml:space="preserve">ZO TOVARNIK</t>
  </si>
  <si>
    <t xml:space="preserve">Banovci, Donje Novo Selo, Đeletovci, Ilača, Nijemci, Tovarnik, Vinkovački Banovci</t>
  </si>
  <si>
    <t xml:space="preserve">         Banovina,               Sajmište,        Mlaka</t>
  </si>
  <si>
    <t xml:space="preserve">mala, srednja</t>
  </si>
  <si>
    <t xml:space="preserve">Spajanje novog vodocrpilišta Sajmište na vodovodnu mrežu sustava</t>
  </si>
  <si>
    <t xml:space="preserve">Izbušen je novi zdenac na 1. vodocrpilištu Sajmište u Tovarniku. Slijedi opremanje zdenca i spajanje na vodovodnu mrežu.</t>
  </si>
  <si>
    <t xml:space="preserve">ZO VRBANJA</t>
  </si>
  <si>
    <t xml:space="preserve">Soljani, Vrbanja</t>
  </si>
  <si>
    <t xml:space="preserve">Sojara</t>
  </si>
  <si>
    <t xml:space="preserve">Amonij + Boja + Mutnoća</t>
  </si>
  <si>
    <t xml:space="preserve">Klasa: UP/I-541-02/19-03/01 UR.BROJ: 534-07-2-1-3/2-19-4  20.03.2019.</t>
  </si>
  <si>
    <t xml:space="preserve">Fe = 800µg/L,   Mn =250µg/L,  Amonij =1mg/L, Boja = 60mg/L PtCo skale, Mutnoća = 6NTU</t>
  </si>
  <si>
    <t xml:space="preserve">Fe = 77µg/L,            Mn =124µg/L,         Amonij =0,4mg/L,   Boja = 4mg/L PtCo skale,              Mutnoća = 0,6NTU</t>
  </si>
  <si>
    <t xml:space="preserve">Fe = 791µg/L,            Mn =239µg/L,         Amonij =1,0mg/L,   Boja = 55mg/L PtCo skale,              Mutnoća = 6NTU</t>
  </si>
  <si>
    <t xml:space="preserve">Priključenje vodoopskrbnog sustava Vrbanja na Regionalni vodoopskrbni sustav istočne Slavonije</t>
  </si>
  <si>
    <t xml:space="preserve">ZO VUKOVAR</t>
  </si>
  <si>
    <t xml:space="preserve">Berak, Bobota, Bogdanovci, Bokšić, Borovo, Bršadin, Čakovci, Ćelije, Lipovača, Ludvinci, Mikluševci, Negoslavci, Pačetin, Petrovci, Sotin, Svinjarevci, Tompojevci, Trpinja, Vera, Vukovar</t>
  </si>
  <si>
    <t xml:space="preserve">ZO BRUVNO SRB</t>
  </si>
  <si>
    <t xml:space="preserve">Bruvno, Donja Suvaja, Neteka, Srb</t>
  </si>
  <si>
    <t xml:space="preserve">KOMUNALNO DRUŠTVO DUGI OTOK I ZVERINAC d.o.o. 
(23753294472) Sali II 74/a, 23281 Sali </t>
  </si>
  <si>
    <t xml:space="preserve">ZO DUGI OTOK</t>
  </si>
  <si>
    <t xml:space="preserve">Božava, Brbinj, Brgulje, Dragove, Luka, Sali, Savar, Soline, Veli Rat, Verunić, Zaglav, Zverinac, Žman</t>
  </si>
  <si>
    <t xml:space="preserve">ZO GRAČAC ŠTIKADA</t>
  </si>
  <si>
    <t xml:space="preserve">Grab, Gračac</t>
  </si>
  <si>
    <t xml:space="preserve">ZO JARUGA ŠIBENIK</t>
  </si>
  <si>
    <t xml:space="preserve">Banjevci, Bila Vlaka, Budak, Crljenik, Morpolača, Stankovci, Velim</t>
  </si>
  <si>
    <t xml:space="preserve">VODOVOD I ODVODNJA, d.o.o. 
(62529089333) Kralja Tomislava 11, 23420 Benkovac</t>
  </si>
  <si>
    <t xml:space="preserve">ZO KAKMA</t>
  </si>
  <si>
    <t xml:space="preserve">Dobra Voda, Donja Jagodnja, Donje Biljane, Donje Ceranje, Gornja Jagodnja, Kakma, Lišane Tinjske, Miranje, Perušić Donji, Podlug, Polača, Pristeg, Radošinovci, Raštević, Tinj, Zagrad, Zapužane</t>
  </si>
  <si>
    <t xml:space="preserve">ZO PAG JUG</t>
  </si>
  <si>
    <t xml:space="preserve">Dinjiška, Gorica, Košljun, Miškovići, Smokvica, Stara Vas, Vlašići, Vrčići</t>
  </si>
  <si>
    <t xml:space="preserve">Povljana</t>
  </si>
  <si>
    <t xml:space="preserve">ZO PAG SJEVER</t>
  </si>
  <si>
    <t xml:space="preserve">Bošana, Pag, Šimuni</t>
  </si>
  <si>
    <t xml:space="preserve">ZO ZADAR BOKANJAC</t>
  </si>
  <si>
    <t xml:space="preserve">Lukoran, Ošljak, Poljana, Preko, Sutomišćica, Ugljan</t>
  </si>
  <si>
    <t xml:space="preserve">Kukljica</t>
  </si>
  <si>
    <t xml:space="preserve">Bibinje, Kali, Sukošan, Zadar</t>
  </si>
  <si>
    <t xml:space="preserve">ZO ZADAR JUG</t>
  </si>
  <si>
    <t xml:space="preserve">Banj, Biograd na Moru, Dobropoljana, Donje Raštane, Drage, Gornje Raštane, Kraj, Mrljane, Neviđane, Pakoštane, Pašman, Sikovo, Sveti Filip i Jakov, Sveti Petar na Moru, Tkon, Turanj, Vrana, Vrgada, Ždrelac</t>
  </si>
  <si>
    <t xml:space="preserve">ZO ZADAR ZAPAD</t>
  </si>
  <si>
    <t xml:space="preserve">Vir</t>
  </si>
  <si>
    <r>
      <rPr>
        <sz val="8"/>
        <rFont val="Arial Narrow"/>
        <family val="2"/>
        <charset val="1"/>
      </rPr>
      <t xml:space="preserve">Grbe, Nin, Ninski Stanovi, Petrčane, Privlaka, Vrsi, Zaton, Žerava, </t>
    </r>
    <r>
      <rPr>
        <sz val="8"/>
        <color rgb="FFFF6600"/>
        <rFont val="Arial Narrow"/>
        <family val="2"/>
        <charset val="1"/>
      </rPr>
      <t xml:space="preserve">Kožino</t>
    </r>
  </si>
  <si>
    <t xml:space="preserve">ZO ZRMANJA</t>
  </si>
  <si>
    <t xml:space="preserve">Babindub, Briševo, Crno, Debeljak, Donji Karin, Dračevac Ninski, Galovac, Gorica, Gornji Karin, Islam Latinski, Jasenice, Jovići, Kaštel Žegarski, Krneza, Kruševo, Lovinac, Ljubač, Murvica, Muškovci, Nadvoda, Novigrad, Obrovac, Paljuv, Podgradina, Poličnik, Poljica, Poljica-Brig, Posedarje, Pridraga, Prkos, Radovin, Ražanac, Rtina, Rupalj, Seline, Slivnica, Smoković, Starigrad, Suhovare, Škabrnja, Vinjerac, Visočane, Zaton Obrovački, Zemunik Donji, Zemunik Gornji, Gornji Poličnik, Murvica Gornja, Grgurice, Ždrilo</t>
  </si>
  <si>
    <t xml:space="preserve">VODOVOD I ODVODNJA, d.o.o. 
(62529089333) Kralja Tomislava 11, 23420 Benkovac </t>
  </si>
  <si>
    <t xml:space="preserve">Benkovac, Benkovačko Selo, Buković, Donji Kašić, Islam Grčki, Korlat, Kula Atlagić, Lisičić, Smilčić, Šopot</t>
  </si>
  <si>
    <t xml:space="preserve">ZO BISTRA</t>
  </si>
  <si>
    <t xml:space="preserve">Bukovje Bistransko, Donja Bistra, Gornja Bistra, Novaki Bistranski, Oborovo Bistransko, Poljanica Bistranska</t>
  </si>
  <si>
    <t xml:space="preserve">ZO BLANJE</t>
  </si>
  <si>
    <t xml:space="preserve">Cerje, Martinska Ves, Novo Selo, Poljana, Poljanski Lug, Prilesje, Savska Cesta, Vrbovec, Vrbovečki Pavlovec</t>
  </si>
  <si>
    <t xml:space="preserve">VODOOPSKRBA I ODVODNJA VRBOVEC
(91957102141) Kolodvorska 29, 10340 Vrbovec</t>
  </si>
  <si>
    <t xml:space="preserve">ZO CUGOVEC</t>
  </si>
  <si>
    <t xml:space="preserve">Cugovec</t>
  </si>
  <si>
    <t xml:space="preserve">ZO ČRET</t>
  </si>
  <si>
    <t xml:space="preserve">Brezje, Podlužan, Zgališće</t>
  </si>
  <si>
    <t xml:space="preserve">ZO DONJE OREŠJE HUM  </t>
  </si>
  <si>
    <t xml:space="preserve">Hrastje, Šalovec</t>
  </si>
  <si>
    <t xml:space="preserve">ZO DUGO SELO PETRUŠEVEC</t>
  </si>
  <si>
    <t xml:space="preserve">Andrilovec, Božjakovina, Brckovljani, Čista Mlaka, Črnec Dugoselski, Črnec Rugvički, Donja Greda, Donje Dvorišće, Dragošička, Dugo Selo, Gornja Greda, Gornje Dvorišće, Gračec, Hrebinec, Hrušćica, Jalševec Nartski, Ježevo, Kopčevec, Kozinščak, Kusanovec, Leprovica, Lukarišće, Lupoglav, Mala Ostrna, Nart Savski, Novaki Nartski, Novaki Oborovski, Obedišće Ježevsko, Oborovo, Okunšćak, Otok Nartski, Otok Svibovski, Prečec, Preseka Oborovska, Prevlaka, Prikraj, Prozorje, Puhovo, Rugvica, Sop, Stančić, Struga Nartska, Svibje, Štakorovec, Tedrovec, Trstenik Nartski, Velika Ostrna</t>
  </si>
  <si>
    <t xml:space="preserve">ZO GRADEC</t>
  </si>
  <si>
    <t xml:space="preserve">Gradečki Pavlovec</t>
  </si>
  <si>
    <t xml:space="preserve">ZO HRAŠĆA SLAVETIĆ DOMAGOVIĆ</t>
  </si>
  <si>
    <t xml:space="preserve">Brebrovac, Brezari, Čeglje, Domagović, Dragovanščak, Goljak, Gornja Kupčina, Guci Draganički, Izimje, Novaki Petrovinski, Pesak, Petrovina, Rastoki, Slavetić, Volavje, Vukšin Šipak</t>
  </si>
  <si>
    <t xml:space="preserve">ZO IVANIĆ GRAD PETRUŠEVEC</t>
  </si>
  <si>
    <t xml:space="preserve">Bešlinec, Bunjani, Caginec, Čemernica Lonjska, Deanovec, Derežani, Donja Obreška, Donji Prnjarovec, Gornja Obreška, Gornji Prnjarovec, Graberje Ivanićko, Greda Breška, Ivanić-Grad, Johovec, Kloštar Ivanić, Konšćani, Križci, Križ, Lepšić, Lijevi Dubrovčak, Lipovec Lonjski, Mala Hrastilnica, Novoselec, Obedišće, Okešinec, Opatinec, Posavski Bregi, Prečno, Predavec, Razljev, Rečica Kriška, Sobočani, Stara Marča, Šćapovec, Šemovec Breški, Širinec, Šumećani, Šušnjari, Tarno, Topolje, Trebovec, Velika Hrastilnica, Vezišće, Zaklepica, Zelina Breška</t>
  </si>
  <si>
    <t xml:space="preserve">ZO JAKOVLJE ZAGORJE</t>
  </si>
  <si>
    <t xml:space="preserve">Igrišće, Jakovlje</t>
  </si>
  <si>
    <t xml:space="preserve">ZO KLINČA SELA</t>
  </si>
  <si>
    <t xml:space="preserve">Beter, Donja Purgarija, Donja Zdenčina, Goli Vrh, Gonjeva, Gornja Purgarija, Gornja Zdenčina, Klinča Sela, Kozlikovo, Kupinec, Novo Selo Okićko, Poljanica Okićka, Repišće, Tržić</t>
  </si>
  <si>
    <t xml:space="preserve">ZO KOSTANJEVAC</t>
  </si>
  <si>
    <t xml:space="preserve">Jurkovo Selo, Kostanjevac, Žamarija</t>
  </si>
  <si>
    <t xml:space="preserve">ZO KRAŠIĆ</t>
  </si>
  <si>
    <t xml:space="preserve">Brezarić, Brlenić, Krašić, Krupače, Kučer</t>
  </si>
  <si>
    <t xml:space="preserve">ZO OBRH</t>
  </si>
  <si>
    <t xml:space="preserve">Barovka, Begovo Brdo Žumberačko, Bukovica Prekriška, Donje Prekrižje, Gornje Prekrižje, Jezerine, Konjarić Vrh, Kurpezova Gorica, Prvinci, Radina Gorica</t>
  </si>
  <si>
    <t xml:space="preserve">ZO PISAROVINA</t>
  </si>
  <si>
    <t xml:space="preserve">Bratina, Bregana Pisarovinska, Donja Kupčina, Dvoranci, Gorica Jamnička, Gradec Pokupski, Jamnica Pisarovinska, Lijevo Sredičko, Lučelnica, Pisarovina, Selsko Brdo, Topolovec Pisarovinski, Velika Jamnička</t>
  </si>
  <si>
    <t xml:space="preserve">ZO PLEŠIVICA</t>
  </si>
  <si>
    <t xml:space="preserve">Breznik Plešivički, Gornja Reka, Jurjevčani, Kupeć Dol, Lokošin Dol, Orešje Okićko, Pavlovčani, Plešivica, Prhoć, Prilipje, Stankovo, Vlaškovec, Vranov Dol, Zdihovo</t>
  </si>
  <si>
    <t xml:space="preserve">ZO PRIBIĆ</t>
  </si>
  <si>
    <t xml:space="preserve">Čunkova Draga, Dol, Hutin, Kostel Pribićki, Medven Draga, Pribić, Pribić Crkveni, Rude Pribićke, Strmac Pribićki, Svrževo</t>
  </si>
  <si>
    <t xml:space="preserve">ZO SLAPNICA</t>
  </si>
  <si>
    <t xml:space="preserve">Falašćak, Galgovo, Kladje, Konšćica, Lug Samoborski, Mala Jazbina, Mala Rakovica, Molvice, Samobor, Slavagora, Smerovišće, Sveti Martin pod Okićem, Vrhovčak</t>
  </si>
  <si>
    <t xml:space="preserve">ZO SOŠICE OŠTRC</t>
  </si>
  <si>
    <t xml:space="preserve">Cernik, Donji Oštrc, Gornji Oštrc, Reštovo Žumberačko, Sopote, Sošice, Tupčina</t>
  </si>
  <si>
    <t xml:space="preserve">ZO SREDIŠNJI RAVNJAK</t>
  </si>
  <si>
    <t xml:space="preserve">Drašći Vrh, Hartje, Kalje, Markušići, Petričko Selo, Tomaševci, Veliki Vrh, Vlašić Brdo, Vukovo Brdo, Željezno Žumberačko</t>
  </si>
  <si>
    <t xml:space="preserve">ZO STRMEC</t>
  </si>
  <si>
    <t xml:space="preserve">Bestovje, Bobovica, Breganica, Brezje, Celine Samoborske, Domaslovec, Donji Stupnik, Farkaševec Samoborski, Gornji Stupnik, Gradna, Hrastina Samoborska, Jagnjić Dol, Kalinovica, Kerestinec, Klokočevec Samoborski, Mala Gorica, Medsave, Novaki, Orešje, Podvrh, Rakitje, Rakov Potok, Samoborski Otok, Savršćak, Srebrnjak, Strmec, Stupnički Obrež, Sveta Nedelja, Svetonedeljski Breg, Vrbovec Samoborski, Žitarka, Bregana</t>
  </si>
  <si>
    <t xml:space="preserve">ZO SVETA JANA</t>
  </si>
  <si>
    <t xml:space="preserve">Belčići, Celine, Cvetković, Čabdin, Črnilovec, Dolanjski Jarak, Donja Reka, Donji Desinec, Draga Svetojanska, Gorica Svetojanska, Gornji Desinec, Hrastje Plešivičko, Ivančići, Jastrebarsko, Malunje, Miladini, Prodin Dol, Redovje, Srednjak, Toplice</t>
  </si>
  <si>
    <t xml:space="preserve">ZO SVETI IVAN ZELINA</t>
  </si>
  <si>
    <t xml:space="preserve">Bedenica, Beloslavec, Berislavec, Blaškovec, Blaževdol, Bosna, Breg Mokrički, Brezovec Zelinski, Bukevje, Bukovec Zelinski, Curkovec, Črečan, Donja Drenova, Donja Topličica, Donja Zelina, Donje Psarjevo, Dubovec Bisaški, Filipovići, Goričanec, Goričica, Gornji Vinkovec, Hrnjanec, Keleminovec, Komin, Krečaves, Križevčec, Majkovec, Marinovec Zelinski, Nespeš, Novakovec Bisaški, Novo Mjesto, Obrež Zelinski, Omamno, Otrčkovec, Paukovec, Polonje, Polonje Tomaševečko, Radoišće, Selnica Psarjevačka, Suhodol Zelinski, Sveta Helena, Sveti Ivan Zelina, Šulinec, Tomaševec, Vukovje Zelinsko, Zrinšćina</t>
  </si>
  <si>
    <t xml:space="preserve">ZO SVETI IVAN ZELINA PETRUŠEVEC </t>
  </si>
  <si>
    <t xml:space="preserve">Banje Selo, Laktec</t>
  </si>
  <si>
    <t xml:space="preserve">ZO VELIKA GORICA</t>
  </si>
  <si>
    <t xml:space="preserve">Auguštanovec, Bapča, Barbarići Kravarski, Bukevje, Buševec, Cerje Pokupsko, Cerovski Vrh, Cvetković Brdo, Cvetnić Brdo, Čret Posavski, Črnkovec, Donja Lomnica, Donje Podotočje, Donji Hruševec, Drenje Šćitarjevsko, Drnek, Gladovec Kravarski, Gladovec Pokupski, Gornja Lomnica, Gornje Podotočje, Gradići, Gustelnica, Hotnja, Jagodno, Jerebić, Ključić Brdo, Kobilić, Kostanjevec, Kozjača, Kravarsko, Kuče, Lazi Turopoljski, Lazina Čička, Lekneno, Lijevi Degoj, Lijevi Štefanki, Lukavec, Lukinić Brdo, Mala Buna, Mala Kosnica, Markuševec Turopoljski, Mičevec, Mraclin, Novaki Šćitarjevski, Novo Brdo, Novo Čiče, Obed, Obrezina, Ogulinec, Okuje, Opatija, Orle, Peršinovec, Petina, Petravec, Petrovina Turopoljska, Podvornica, Pokupsko, Poljana Čička, Pustike, Rakitovec, Ribnica, Roženica, Ruča, Sasi, Selnica Šćitarjevska, Skender Brdo, Staro Čiče, Strmec Bukevski, Stružec Posavski, Suša, Šćitarjevo, Šestak Brdo, Šiljakovina, Trnje, Turopolje, Veleševec, Velika Buna, Velika Gorica, Velika Kosnica, Velika Mlaka, Veliko Polje, Vrbovo Posavsko, Vukovina, Žitkovčica</t>
  </si>
  <si>
    <t xml:space="preserve">ZO VRBOVEC PETRUŠEVEC</t>
  </si>
  <si>
    <t xml:space="preserve">Baničevec, Brezani, Celine, Dijaneš, Dropčevec, Gaj, Greda, Konak, Koritna, Krkač, Ladina, Lonjica, Luka, Mlaka, Naselje Stjepana Radića, Negovec, Peskovec, Rakovec, Samoborec, Vrhovec</t>
  </si>
  <si>
    <t xml:space="preserve">ZO ZAPREŠIĆ</t>
  </si>
  <si>
    <t xml:space="preserve">Bijela Gorica, Bobovec Rozganski, Brdovec, Bregovljana, Celine Goričke, Donja Pušća, Donji Čemehovec, Donji Laduč, Drenje Brdovečko, Dubrava Pušćanska, Dubravica, Gornja Pušća, Gornji Laduč, Harmica, Hrastina, Hrebine, Hruševec Kupljenski, Hruševec Pušćanski, Ivanec Bistranski, Jablanovec, Javorje, Ključ Brdovečki, Kraj Donji, Kraj Gornji, Kraj Gornji, Krajska Ves, Kupljenovo, Lugarski Breg, Luka, Lukavec Sutlanski, Lužnica, Marija Gorica, Marija Magdalena, Merenje, Oplaznik, Pluska, Pojatno, Pologi, Prigorje Brdovečko, Prosinec, Prudnice, Rozga, Savski Marof, Sveti Križ, Šenkovec, Šibice, Trstenik, Vadina, Vučilčevo, Vukovo Selo, Zaprešić, Zdenci Brdovečki, Žejinci, Žlebec Gorički, Žlebec Pušćanski</t>
  </si>
  <si>
    <t xml:space="preserve">VODOOPSKRBA KUPA D.O.O.  OIB 26787524683, NOVO SELIŠTE bb, 44250 PETRINJA
</t>
  </si>
  <si>
    <t xml:space="preserve">Sisački vodovod</t>
  </si>
  <si>
    <t xml:space="preserve">Hrmotine/Bačvice</t>
  </si>
  <si>
    <t xml:space="preserve">SV.Juraj,Lukovo,Klada,Starigrad,Vicići,Jurkuša,Miškovići,Šegote,Stinica,Jablanac,Dragičevići,Prizna,Karlobag,otok Rab,otok Pag</t>
  </si>
  <si>
    <t xml:space="preserve">ZO OGULIN (ispostava vode drugog javnog isporučitelja Vodovod i kanalizacija OGULIN)</t>
  </si>
  <si>
    <t xml:space="preserve">Podumol, Dani, Špehari, Mateše, Grabrk, Otok Na Dobri, Podrebar, Krč Bosiljevski, Rendulići, Strgari, Lipošćaki, Malik, Umol, Soline</t>
  </si>
  <si>
    <t xml:space="preserve">ZO SENJ - SENJSKA DRAGA</t>
  </si>
  <si>
    <t xml:space="preserve">Senjska Draga</t>
  </si>
  <si>
    <t xml:space="preserve">ZO MEDINCI-OB</t>
  </si>
  <si>
    <t xml:space="preserve">Gezinci, Krčenik, Podravska Moslavina</t>
  </si>
  <si>
    <t xml:space="preserve">ZO KOSINAC RUDA</t>
  </si>
  <si>
    <t xml:space="preserve">Karakašica</t>
  </si>
  <si>
    <t xml:space="preserve"> Grabrić</t>
  </si>
  <si>
    <t xml:space="preserve">Gradec</t>
  </si>
  <si>
    <t xml:space="preserve"> </t>
  </si>
  <si>
    <t xml:space="preserve">Vodoopskrbna zona</t>
  </si>
  <si>
    <t xml:space="preserve">MREŽA_Br. uzoraka ispitan na fiz.-kem. i kem. pokazatelje</t>
  </si>
  <si>
    <t xml:space="preserve">MREŽA_Broj nesipravnih kemijski</t>
  </si>
  <si>
    <t xml:space="preserve">MREŽA_Postotak nesipravnih kemijski</t>
  </si>
  <si>
    <t xml:space="preserve">MREŽA_Br. uzoraka ispitan na mikrobiološke  pokazatelje</t>
  </si>
  <si>
    <t xml:space="preserve">MREŽA_Broj nesipravnih mikrobiološki</t>
  </si>
  <si>
    <t xml:space="preserve">MREŽA_Postotak nesipravnih mikrobiološki</t>
  </si>
  <si>
    <t xml:space="preserve">IZVORIŠTE_Br. uzoraka ispitan na fiz.-kem. i kem. pokazatelje</t>
  </si>
  <si>
    <t xml:space="preserve">IZVORIŠTE_Broj nesipravnih kemijski</t>
  </si>
  <si>
    <t xml:space="preserve">IZVORIŠTE_Postotak nesipravnih kemijski</t>
  </si>
  <si>
    <t xml:space="preserve">IZVORIŠTE_Br. uzoraka ispitan na mikrobiološke  pokazatelje</t>
  </si>
  <si>
    <t xml:space="preserve">IZVORIŠTE_Broj nesipravnih mikrobiološki</t>
  </si>
  <si>
    <t xml:space="preserve">IZVORIŠTE_Postotak nesipravnih mikrobiološki</t>
  </si>
  <si>
    <t xml:space="preserve">KOMUNALAC, D.O.O. 
(09301935182) Put sv. Martina 6, 20290 Lastovo </t>
  </si>
  <si>
    <t xml:space="preserve">ZO ZAGREB ISTOK (Petruševec)</t>
  </si>
  <si>
    <t xml:space="preserve">ZO ZAGREB JUG (Mala Mlaka, Zapruđe)</t>
  </si>
  <si>
    <t xml:space="preserve">ZO ZAGREB JUGOISTOK (Petruševec)</t>
  </si>
  <si>
    <t xml:space="preserve">ZO ZAGREB SJEVER    (Sašnak)</t>
  </si>
  <si>
    <t xml:space="preserve">ZO ZAGREB ZAPAD          (Strmec, Mala Mlaka)</t>
  </si>
  <si>
    <t xml:space="preserve">Komunalno Duga Resa, d.d. za komunalne djelatnosti 
(26222996778) Kolodvorska 1, 47250 Duga Resa </t>
  </si>
  <si>
    <t xml:space="preserve">VODOVOD LASINJA d.o.o. 
(00235679714) Trg hrvatskih branitelja 1, 47206 Lasinja</t>
  </si>
  <si>
    <t xml:space="preserve">ZO VRILINE</t>
  </si>
  <si>
    <t xml:space="preserve">Hidrobel d.o.o. 
(90047074492) Starovalpovački put 1, 31551 Belišće </t>
  </si>
  <si>
    <t xml:space="preserve">NAŠIČKI VODOVOD d.o.o. 
(89523454310) VINOGRADSKA 3, 31500 Našice </t>
  </si>
  <si>
    <t xml:space="preserve">ZO FUŽINE B </t>
  </si>
  <si>
    <t xml:space="preserve">ZO ŽGANO VINO</t>
  </si>
  <si>
    <t xml:space="preserve">KOMUNALNO TRGOVAČKO DRUŠTVO GUNJA D.O.O. 
(88688133030) Vladimira NAZORA 97, 32260 Gunja </t>
  </si>
  <si>
    <t xml:space="preserve">ZO SLAKOVCI</t>
  </si>
  <si>
    <t xml:space="preserve">ZO SLAPNICA (Slapnica)</t>
  </si>
  <si>
    <t xml:space="preserve">ZO STRMEC     (Strmec)</t>
  </si>
  <si>
    <t xml:space="preserve">VG Vodoopskrba d.o.o. 
(62462242629)  Ulica kneza Ljudevita Posavskog 45, 10410 Velika Gorica </t>
  </si>
  <si>
    <t xml:space="preserve">VODOOPSKRBA KUPA D.O.O. 
(26787524683) Gornje Mokrice 76, 44250 Petrinja</t>
  </si>
  <si>
    <t xml:space="preserve">VODOVOD I ODVODNJA d.o.o, (62529089333)Kralja Tomislava 11, 23420 Benkovac</t>
  </si>
  <si>
    <t xml:space="preserve">KOMUNALIJE  VODOVOD D.O.O. 
(80000408229) SVETOG ANDRIJE 14, 43240 Čazma </t>
  </si>
  <si>
    <t xml:space="preserve">SPELEKOM d.o.o.  (11197491057) Rakovica 6, 47245 Rakovica</t>
  </si>
  <si>
    <t xml:space="preserve">ZO ĐURĐEVAC</t>
  </si>
  <si>
    <t xml:space="preserve">ZO  STRAHINJE</t>
  </si>
  <si>
    <t xml:space="preserve">ĐAKOVAČKI VODOVOD D.O.O. 
(04829242916) BANA JELAČIĆA 65, 31400 </t>
  </si>
  <si>
    <t xml:space="preserve">JP KOMUNALAC D.O.O.
(28622553096) UNSKA 1, 44430 Hrvatska Kostajnica</t>
  </si>
  <si>
    <t xml:space="preserve">VODOVOD I ODVODNJA VOJNIĆ d.o.o. 
(19392196591) Trg Stjepana Radića 1, 47220 Vojnić </t>
  </si>
  <si>
    <t xml:space="preserve">8A / 1B</t>
  </si>
  <si>
    <t xml:space="preserve">4A / 1B</t>
  </si>
  <si>
    <t xml:space="preserve">2A / 1B</t>
  </si>
  <si>
    <t xml:space="preserve">4A</t>
  </si>
  <si>
    <t xml:space="preserve">81A / 9B</t>
  </si>
  <si>
    <t xml:space="preserve">12A / 3B</t>
  </si>
  <si>
    <t xml:space="preserve">8A / 2B</t>
  </si>
  <si>
    <t xml:space="preserve">JIVU</t>
  </si>
  <si>
    <t xml:space="preserve">Zona opskrbe</t>
  </si>
  <si>
    <t xml:space="preserve">Naselje </t>
  </si>
  <si>
    <t xml:space="preserve">POKAZATELJ</t>
  </si>
  <si>
    <t xml:space="preserve">Restrikcija (ograničenje)</t>
  </si>
  <si>
    <t xml:space="preserve">Zabrana</t>
  </si>
  <si>
    <t xml:space="preserve">Uzrok restrikcije (ograničenja)/zabrane</t>
  </si>
  <si>
    <t xml:space="preserve">Opis restrikcije/zabrane</t>
  </si>
  <si>
    <t xml:space="preserve">Period restrikcije/zabrane</t>
  </si>
  <si>
    <t xml:space="preserve">Datum_od</t>
  </si>
  <si>
    <t xml:space="preserve">Datum_do</t>
  </si>
  <si>
    <t xml:space="preserve">Način  obavještavanja</t>
  </si>
  <si>
    <t xml:space="preserve">županija</t>
  </si>
  <si>
    <t xml:space="preserve">Vinkovački vodovod i kanalizacija d.o.o.</t>
  </si>
  <si>
    <t xml:space="preserve">Privlaka, Otok, Komletinci, Slakovci i Srijemske Laze</t>
  </si>
  <si>
    <t xml:space="preserve">Fe, Mn, boja, mutnoća</t>
  </si>
  <si>
    <t xml:space="preserve">Zamućenje vode uslijed povećane potrošnje</t>
  </si>
  <si>
    <t xml:space="preserve">Ne preporuča se korištenje vode za piće</t>
  </si>
  <si>
    <t xml:space="preserve">05.07.2019-08.07.2019.</t>
  </si>
  <si>
    <t xml:space="preserve">VTV, radio, internet stranica VVK</t>
  </si>
  <si>
    <t xml:space="preserve">VSŽ</t>
  </si>
  <si>
    <t xml:space="preserve">Delovi Vodne usluge, Bjelovar</t>
  </si>
  <si>
    <t xml:space="preserve">Gravitacijski</t>
  </si>
  <si>
    <t xml:space="preserve">PEHD (polietilenske)/Alkaten (OKITEN) </t>
  </si>
  <si>
    <r>
      <rPr>
        <sz val="8"/>
        <rFont val="Arial"/>
        <family val="2"/>
        <charset val="238"/>
      </rPr>
      <t xml:space="preserve">250 m</t>
    </r>
    <r>
      <rPr>
        <sz val="8"/>
        <rFont val="Calibri"/>
        <family val="2"/>
        <charset val="238"/>
      </rPr>
      <t xml:space="preserve">³</t>
    </r>
  </si>
  <si>
    <t xml:space="preserve">Laboratorij zavoda za javno zdravstvo</t>
  </si>
  <si>
    <t xml:space="preserve">Četiri puta godišnje (kvartalno)</t>
  </si>
  <si>
    <t xml:space="preserve">4 puta godišnje</t>
  </si>
  <si>
    <t xml:space="preserve">KOMUNALAC ROVIŠĆE d.o.o. 
(06590996723) Trg Hrvatskih branitelja 2, 43000 Gornje Rovišće </t>
  </si>
  <si>
    <t xml:space="preserve">Domankuš, Gornje Rovišće, Kakinac, Kovačevac, Kraljevac, Lipovčani, Podgorci, Predavac, Prekobrdo, Rovišće, Tuk, Žabjak</t>
  </si>
  <si>
    <t xml:space="preserve">Dva puta mjesečno</t>
  </si>
  <si>
    <t xml:space="preserve">P-Javna distribucijska mreža</t>
  </si>
  <si>
    <t xml:space="preserve">P2-Čišćenje, ispiranje i/ili dezinfekcija kontaminiranih komponenti </t>
  </si>
  <si>
    <t xml:space="preserve">S-Kratkoročno, t.j. ne više od 30 dana</t>
  </si>
  <si>
    <t xml:space="preserve">nije primjenjivo</t>
  </si>
  <si>
    <t xml:space="preserve"> nije primjenjivo</t>
  </si>
  <si>
    <r>
      <rPr>
        <sz val="8"/>
        <rFont val="Arial"/>
        <family val="2"/>
        <charset val="1"/>
      </rPr>
      <t xml:space="preserve">Bedenik, Bjelovar, Breza, Brezovac, Ciglena, Dautan, Galovac, Gornje Plavnice, Gornji Tomaš, Gudovac, Klokočevac, Kokinac, </t>
    </r>
    <r>
      <rPr>
        <sz val="8"/>
        <color rgb="FFFF6600"/>
        <rFont val="Arial"/>
        <family val="2"/>
        <charset val="238"/>
      </rPr>
      <t xml:space="preserve">Kozarevac Račanski, Križ Gornji,</t>
    </r>
    <r>
      <rPr>
        <sz val="8"/>
        <rFont val="Arial"/>
        <family val="2"/>
        <charset val="1"/>
      </rPr>
      <t xml:space="preserve"> Kupinovac, Letičani, Mala Ciglena, Malo Korenovo, </t>
    </r>
    <r>
      <rPr>
        <sz val="8"/>
        <color rgb="FFFF6600"/>
        <rFont val="Arial"/>
        <family val="2"/>
        <charset val="238"/>
      </rPr>
      <t xml:space="preserve">Međurača, Nevinac</t>
    </r>
    <r>
      <rPr>
        <sz val="8"/>
        <rFont val="Arial"/>
        <family val="2"/>
        <charset val="1"/>
      </rPr>
      <t xml:space="preserve">, Novi Pavljani, Novoseljani, Obrovnica, Orlovac, Patkovac, Prespa, Prgomelje, Prokljuvani, Puričani, Rajić, </t>
    </r>
    <r>
      <rPr>
        <sz val="8"/>
        <color rgb="FFFF6600"/>
        <rFont val="Arial"/>
        <family val="2"/>
        <charset val="238"/>
      </rPr>
      <t xml:space="preserve">Sasovac, Slovinska Kovačica</t>
    </r>
    <r>
      <rPr>
        <sz val="8"/>
        <rFont val="Arial"/>
        <family val="2"/>
        <charset val="1"/>
      </rPr>
      <t xml:space="preserve">, Stančići, Stare Plavnice, Stari Pavljani, </t>
    </r>
    <r>
      <rPr>
        <sz val="8"/>
        <color rgb="FFFF6600"/>
        <rFont val="Arial"/>
        <family val="2"/>
        <charset val="238"/>
      </rPr>
      <t xml:space="preserve">Tociljevac</t>
    </r>
    <r>
      <rPr>
        <sz val="8"/>
        <rFont val="Arial"/>
        <family val="2"/>
        <charset val="1"/>
      </rPr>
      <t xml:space="preserve">, Tomaš, Trojstveni Markovac, Veliko Korenovo, Zvijerci, Ždralovi</t>
    </r>
  </si>
  <si>
    <t xml:space="preserve">Vodocrpilište Delovi</t>
  </si>
  <si>
    <t xml:space="preserve">Uspostavljene su zaštitne zone. Prva zaštitna zona ograđena. </t>
  </si>
  <si>
    <t xml:space="preserve">PVC, PEHD, Lijevano željezo</t>
  </si>
  <si>
    <t xml:space="preserve">2100 + 4000 m3</t>
  </si>
  <si>
    <t xml:space="preserve">Elementarni klor (Cl2)</t>
  </si>
  <si>
    <t xml:space="preserve">Duljina razvodne mreže je: Bjelovar 306 km, Nova Rača 15,3 km i Rovišće 57 km</t>
  </si>
  <si>
    <t xml:space="preserve">Vanjski (privatni) laboratorij</t>
  </si>
  <si>
    <t xml:space="preserve">kupujemo vodu nemamo svoje vodozahvate</t>
  </si>
  <si>
    <t xml:space="preserve">MILAŠEVAC, VRTLINSKA</t>
  </si>
  <si>
    <t xml:space="preserve">90m3</t>
  </si>
  <si>
    <t xml:space="preserve">sustav je gravitacijski i  tlačni . Za dezinfekciju koristimo:Natrijev klorit 7,5%                     Klorovodične ,kiseline 9%, Natrijev hipoklorit 15%
</t>
  </si>
  <si>
    <t xml:space="preserve">Vodozahvat Pakra-Sloboština</t>
  </si>
  <si>
    <t xml:space="preserve">Površinska</t>
  </si>
  <si>
    <t xml:space="preserve">Vremenskih uvjeta (obilne padaline, topljenje snijega), radova Šumarije iznad vodozahvata</t>
  </si>
  <si>
    <t xml:space="preserve">Ostalo</t>
  </si>
  <si>
    <t xml:space="preserve">Flokulacija, taloženje, filtracija (pješćani filtri)</t>
  </si>
  <si>
    <t xml:space="preserve">PEHD, cement, azbest</t>
  </si>
  <si>
    <t xml:space="preserve">D2-Čišćenje, ispiranje i/ili dezinfekcija kontaminiranih komponenti </t>
  </si>
  <si>
    <t xml:space="preserve">Održavanje vodozahvata i VOO, ispiranje mreže, održavanje uređaja i opreme, analize vode, obuka zaposlenika..</t>
  </si>
  <si>
    <t xml:space="preserve">Kaptaža Škodinovac</t>
  </si>
  <si>
    <t xml:space="preserve">C-Slivno područje</t>
  </si>
  <si>
    <t xml:space="preserve">C1-Radnja (radnje) uklanjanja ili ublažavanja uzroka </t>
  </si>
  <si>
    <t xml:space="preserve">Održavanje kaptaže i VOO, uspostava postupka dezinfekcije, ispiranje mreže, održavanje uređaja, analize vode, obuka zaposlenika..</t>
  </si>
  <si>
    <t xml:space="preserve">Kaptaža Puklica</t>
  </si>
  <si>
    <t xml:space="preserve">Održavanje kaptaže i VOO, ispiranje mreže, održavanje uređaja i opreme, analize vode, obuka zaposlenika..</t>
  </si>
  <si>
    <t xml:space="preserve">CRPILIŠTE GAREŠNICA</t>
  </si>
  <si>
    <t xml:space="preserve">Tlačno-gravitacijski</t>
  </si>
  <si>
    <t xml:space="preserve">None-Nisu potrebne</t>
  </si>
  <si>
    <t xml:space="preserve">BOJA</t>
  </si>
  <si>
    <t xml:space="preserve">UR.BR.:534-07-1-1-6/3-16-3; KLASA: UP/I-541-02/16-03/06 OD 20.06.2016; I KLASA: UP/I-541-02/16-03/7 OD 20.06.2016 </t>
  </si>
  <si>
    <r>
      <rPr>
        <sz val="8"/>
        <rFont val="Arial"/>
        <family val="2"/>
        <charset val="238"/>
      </rPr>
      <t xml:space="preserve">As 50</t>
    </r>
    <r>
      <rPr>
        <sz val="8"/>
        <rFont val="Calibri"/>
        <family val="2"/>
        <charset val="238"/>
      </rPr>
      <t xml:space="preserve">µg  Boja: 25mg/l PtCo skale</t>
    </r>
  </si>
  <si>
    <t xml:space="preserve">As 40µg;   Boja 16mg/l</t>
  </si>
  <si>
    <t xml:space="preserve">As 40µg; Boja:25mg/l</t>
  </si>
  <si>
    <t xml:space="preserve">PILOT PROJEKT U SVRHU IZRADE TEHNOLOŠKOG RIJEŠNJA</t>
  </si>
  <si>
    <t xml:space="preserve">Grđevica, Veliki Grđevac</t>
  </si>
  <si>
    <t xml:space="preserve">Pješčani filtri</t>
  </si>
  <si>
    <t xml:space="preserve">Grubišno Polje i Veliki Zdenci</t>
  </si>
  <si>
    <t xml:space="preserve">500 m3 i 200 m3</t>
  </si>
  <si>
    <t xml:space="preserve">I-Hitno, t.j. ne više od 1 dana</t>
  </si>
  <si>
    <t xml:space="preserve">Postoji posebna ZO Veliki Zdenci u kojoj se nalaze naselja Veliki i Mali Zdenci</t>
  </si>
  <si>
    <t xml:space="preserve">REGIONALNI VODOVOD DAVOR - NOVA GRADIŠKA d.o.o. 
(37450963870) Vladimira Nazora 62, 35425 Davor </t>
  </si>
  <si>
    <t xml:space="preserve">Davor</t>
  </si>
  <si>
    <t xml:space="preserve">vrlo mala</t>
  </si>
  <si>
    <t xml:space="preserve">PEHD, Lijevano željezo</t>
  </si>
  <si>
    <t xml:space="preserve">2500 m3</t>
  </si>
  <si>
    <t xml:space="preserve">Trslana</t>
  </si>
  <si>
    <t xml:space="preserve">Mala</t>
  </si>
  <si>
    <t xml:space="preserve">U-Nepoznato</t>
  </si>
  <si>
    <t xml:space="preserve">Vodocrpilište Sikirevci</t>
  </si>
  <si>
    <t xml:space="preserve">Mala, gotovo nikakva.</t>
  </si>
  <si>
    <t xml:space="preserve">ZO Sikirevci - jedan put tjedno
(Vodovod Vinkovci upravlja vodocrpilištem Sikirevci ) </t>
  </si>
  <si>
    <t xml:space="preserve">SLAVČA D.O.O. 
(88106895548) GAJEVA 56, 35400 Nova Gradiška </t>
  </si>
  <si>
    <t xml:space="preserve">Šumetlica</t>
  </si>
  <si>
    <t xml:space="preserve">Aeracija, taloženje, filtracija</t>
  </si>
  <si>
    <t xml:space="preserve">150m3</t>
  </si>
  <si>
    <t xml:space="preserve">materijal mreze-PEHD, cement, azbest</t>
  </si>
  <si>
    <t xml:space="preserve">Vodocrpilište Jelas</t>
  </si>
  <si>
    <t xml:space="preserve">Djelomična oksidacija s kisikom iz zraka , faza predozonizacije,filtracija kroz dvoslojne filtere ( pijesak + hidroantracit ), faza glavne ozonizacije , filtracija kroz aktivni ugljen,doziranje klor dioksida.</t>
  </si>
  <si>
    <t xml:space="preserve">Lijevano željezo, azbest-cement, PVC, PEHD</t>
  </si>
  <si>
    <r>
      <rPr>
        <sz val="8"/>
        <rFont val="Arial"/>
        <family val="2"/>
        <charset val="238"/>
      </rPr>
      <t xml:space="preserve">7578 m</t>
    </r>
    <r>
      <rPr>
        <vertAlign val="superscript"/>
        <sz val="8"/>
        <rFont val="Arial"/>
        <family val="2"/>
        <charset val="238"/>
      </rPr>
      <t xml:space="preserve">3</t>
    </r>
  </si>
  <si>
    <t xml:space="preserve">O-Drugo</t>
  </si>
  <si>
    <t xml:space="preserve">Poboljšanje vidimo u spajanju Z.O. Sikirevci zapad  sa  Z.O Slavonski Brod. </t>
  </si>
  <si>
    <t xml:space="preserve">Za 2017 godinu izvršena je korekcija broja priključaka i broja stanovnika prilključenih na javnu  mrežu u odnosu na 2016 godinu.</t>
  </si>
  <si>
    <t xml:space="preserve">Svitava – Moševići</t>
  </si>
  <si>
    <t xml:space="preserve">Boćata</t>
  </si>
  <si>
    <t xml:space="preserve">Filtracija</t>
  </si>
  <si>
    <t xml:space="preserve">Kloridi</t>
  </si>
  <si>
    <t xml:space="preserve">534-07-1-1-3/3-16-8</t>
  </si>
  <si>
    <t xml:space="preserve">Ur.broj: 534-07-1-1-3/3-16-8</t>
  </si>
  <si>
    <t xml:space="preserve">Ombla, Vrelo Šumet, Račevica</t>
  </si>
  <si>
    <t xml:space="preserve">Ljuta</t>
  </si>
  <si>
    <r>
      <rPr>
        <sz val="8"/>
        <rFont val="Arial"/>
        <family val="2"/>
        <charset val="238"/>
      </rPr>
      <t xml:space="preserve">2400 m</t>
    </r>
    <r>
      <rPr>
        <sz val="8"/>
        <rFont val="Calibri"/>
        <family val="2"/>
        <charset val="238"/>
      </rPr>
      <t xml:space="preserve">³</t>
    </r>
  </si>
  <si>
    <t xml:space="preserve">Duboka Ljuta</t>
  </si>
  <si>
    <r>
      <rPr>
        <sz val="8"/>
        <rFont val="Arial"/>
        <family val="2"/>
        <charset val="238"/>
      </rPr>
      <t xml:space="preserve">2740 m</t>
    </r>
    <r>
      <rPr>
        <sz val="8"/>
        <rFont val="Calibri"/>
        <family val="2"/>
        <charset val="238"/>
      </rPr>
      <t xml:space="preserve">³</t>
    </r>
  </si>
  <si>
    <t xml:space="preserve">IZVOR NORIN</t>
  </si>
  <si>
    <t xml:space="preserve">Odstupanje se 
odnosi na povećanu mutnoću vode kao posljedica izrazito obilnih kiša.</t>
  </si>
  <si>
    <r>
      <rPr>
        <b val="true"/>
        <sz val="8"/>
        <color rgb="FF000000"/>
        <rFont val="Arial Narrow"/>
        <family val="2"/>
        <charset val="238"/>
      </rPr>
      <t xml:space="preserve">Vodocrpilište: </t>
    </r>
    <r>
      <rPr>
        <sz val="8"/>
        <color rgb="FF000000"/>
        <rFont val="Arial Narrow"/>
        <family val="2"/>
        <charset val="238"/>
      </rPr>
      <t xml:space="preserve">  Blatsko polje             </t>
    </r>
    <r>
      <rPr>
        <b val="true"/>
        <sz val="8"/>
        <color rgb="FF000000"/>
        <rFont val="Arial Narrow"/>
        <family val="2"/>
        <charset val="238"/>
      </rPr>
      <t xml:space="preserve">Izvorišta: </t>
    </r>
    <r>
      <rPr>
        <sz val="8"/>
        <color rgb="FF000000"/>
        <rFont val="Arial Narrow"/>
        <family val="2"/>
        <charset val="238"/>
      </rPr>
      <t xml:space="preserve">    Studenac, Prcalo, Prbako, Gugić</t>
    </r>
  </si>
  <si>
    <t xml:space="preserve">Ukupno 5357m3</t>
  </si>
  <si>
    <t xml:space="preserve">Elementarni klor + Natrijev hipoklorit</t>
  </si>
  <si>
    <t xml:space="preserve">Urbroj:534-07-1-1-3/3-16-8, Klasa:UP/I-541-02/16-03/13, Datum izdavanja, 30.prosinca 2016.</t>
  </si>
  <si>
    <t xml:space="preserve">Prvo</t>
  </si>
  <si>
    <t xml:space="preserve">30.12.2016.</t>
  </si>
  <si>
    <t xml:space="preserve">20.10.2018.</t>
  </si>
  <si>
    <t xml:space="preserve">do 400 mg/l</t>
  </si>
  <si>
    <t xml:space="preserve">16,2 mg/l</t>
  </si>
  <si>
    <t xml:space="preserve">1436,6 mg/l</t>
  </si>
  <si>
    <t xml:space="preserve">U 2017.u sklopu radnji na sanaciji gubitaka vode zamijenjeno je   638 vodomjera.Na području Općine Vela Luka  izgrađen je  vodoopskrbni cjevovod za uvale Plitvina, Gradina i Stratinčica u dužini od 6850 m .U tijeku je izrada koncepcijskog rješenja vodopskrbe za uslužno područje 19.,a sa ciljem smanjivanja gubitaka. Također,  dalje se provodi projekt stavljanja pod nadzor potencijalnih zagađivača vode u području ZSZ izvorišta. Izrada projektne dokumentacije za izgradnju kanalizacijskog sustava te zamjenu vodoopskrbnog cjevovoda na području aglomeracija Blato te Smokvica-Brna-južna obala je u završnoj fazi.</t>
  </si>
  <si>
    <t xml:space="preserve">Pod pitanje "poduzete mjere za svako odstupanje" odabran je odgovor DA budući  se za svako odstupanje mikrobioloških parametara od zahtjeva sukladnosti poduzimaju  potrebne popravne radnje. Kod minimalnih odstupanja parametra klorida od MDK ne vršimo popravne radnje, obajvljujemo sve nalaze na službenim internet stranicama društva i na taj način stanovništvo je upoznato sa analizama vode. Kod većih odstupanja parametra klorida od MDK, a kakva su se javljala kroz kolovoz i rujan 2017. godine poduzimale su sve moguće popravne radnje    ( uključivanje alternativnih izvora voda, radnje zamjene izvora, obavijesti i upute )</t>
  </si>
  <si>
    <t xml:space="preserve">KOMUNALAC, D.O.O.
(09301935182) Put sv. Martina 6, 20290 Lastovo KOMUNALAC, D.O.O.
(09301935182) Put sv. Martina 6, 20290 Lastovo KOMUNALAC, D.O.O.
(09301935182) Put sv. Martina 6, 20290 Lastovo KOMUNALAC, D.O.O.
(09301935182) Put sv. Martina 6, 20290 Lastovo</t>
  </si>
  <si>
    <t xml:space="preserve">NPKLM</t>
  </si>
  <si>
    <t xml:space="preserve">350-1000</t>
  </si>
  <si>
    <t xml:space="preserve">D2-Čišćenje, ispiranje i/ili dezinfekcija kontaminiranih komponenti</t>
  </si>
  <si>
    <t xml:space="preserve">Doljani, BIH</t>
  </si>
  <si>
    <t xml:space="preserve">SIJEČANJ</t>
  </si>
  <si>
    <t xml:space="preserve">VELJAČA</t>
  </si>
  <si>
    <t xml:space="preserve">TROSTRUKA</t>
  </si>
  <si>
    <t xml:space="preserve">VIŠA SILA, REDOVNO KLORIRANJE</t>
  </si>
  <si>
    <t xml:space="preserve">Nemamo svoje izvorište, voda od Vodovod Metković</t>
  </si>
  <si>
    <t xml:space="preserve">cisterne</t>
  </si>
  <si>
    <t xml:space="preserve">Nije izgrađena javna mreža</t>
  </si>
  <si>
    <t xml:space="preserve">Izvorište Prud</t>
  </si>
  <si>
    <t xml:space="preserve">Naselja Raba, Slivno i Zavala nemaju izgrađenu  vodoopskrbnu mrežu.</t>
  </si>
  <si>
    <t xml:space="preserve">Vodocrpilište Prud</t>
  </si>
  <si>
    <t xml:space="preserve">700 do 5000</t>
  </si>
  <si>
    <t xml:space="preserve">Orah</t>
  </si>
  <si>
    <t xml:space="preserve">580 m3</t>
  </si>
  <si>
    <t xml:space="preserve">Vodovod Janjina</t>
  </si>
  <si>
    <t xml:space="preserve">Preuzima se voda iz NPKLM sustava - Izvorište PRUD</t>
  </si>
  <si>
    <t xml:space="preserve">Mutnoća 5,6</t>
  </si>
  <si>
    <t xml:space="preserve">ispiranje </t>
  </si>
  <si>
    <t xml:space="preserve">otkonjene nepravilnosti</t>
  </si>
  <si>
    <t xml:space="preserve">Klokun,Modro oko</t>
  </si>
  <si>
    <t xml:space="preserve">Mutnoća</t>
  </si>
  <si>
    <t xml:space="preserve">Nereze</t>
  </si>
  <si>
    <t xml:space="preserve">Ur.broj:534-07-1-1-3/3-16-7</t>
  </si>
  <si>
    <t xml:space="preserve">Studenci</t>
  </si>
  <si>
    <t xml:space="preserve">BUTINA</t>
  </si>
  <si>
    <t xml:space="preserve">PEHD, duktil, Azbest-cement</t>
  </si>
  <si>
    <t xml:space="preserve">Dva puta mjesečno i kvartalno</t>
  </si>
  <si>
    <t xml:space="preserve">Sulfati</t>
  </si>
  <si>
    <t xml:space="preserve">Palata</t>
  </si>
  <si>
    <t xml:space="preserve">Galerija Žuljana</t>
  </si>
  <si>
    <t xml:space="preserve">Ur.broj:534-07-1-1-3/3-16-6</t>
  </si>
  <si>
    <t xml:space="preserve">Duboka ljuta, Zavrelje</t>
  </si>
  <si>
    <t xml:space="preserve">Petruševec</t>
  </si>
  <si>
    <t xml:space="preserve">mangan </t>
  </si>
  <si>
    <t xml:space="preserve">Demanganizacija</t>
  </si>
  <si>
    <t xml:space="preserve">u prethodno upisani podatak o duljini razvodne mreže za navedenu zonu uključena su i sljedeća naselja, koja nisu na popisu: Prekvršje, Šimunčevec, Kašina i Blaguša, s duljinom mreže od 26 km</t>
  </si>
  <si>
    <t xml:space="preserve">Strmec, Mala Mlaka, Zapruđe i Petruševec</t>
  </si>
  <si>
    <t xml:space="preserve">željezo i mangan (Strmec); atrazin i nitrati (Mala Mlaka); mangan (Petruševec)</t>
  </si>
  <si>
    <t xml:space="preserve">Demanganizacija (Petruševec)</t>
  </si>
  <si>
    <t xml:space="preserve">u prethodno upisani podatak o duljini razvodne mreže za navedenu zonu uključena su i sljedeća naselja, koja nisu na popisu: Horvati, Kupinečki Kraljevec, Zadvorsko, Strmec, Donji Trpuci, Gornji Dragonožec, Lipnica i Havidić Selo,  s duljinom mreže od 87 km</t>
  </si>
  <si>
    <t xml:space="preserve">Sašnak, Mala Mlaka i Petruševec</t>
  </si>
  <si>
    <t xml:space="preserve">tetrakloreten, tetraklorugljik i nitrati (Sašnak); atrazin i nitrati (Mala Mlaka); mangan (Petruševec)</t>
  </si>
  <si>
    <t xml:space="preserve">Aktivni ugljen</t>
  </si>
  <si>
    <t xml:space="preserve">Aktivni ugljen (Sašnak); Demanganizacija (Petruševec)</t>
  </si>
  <si>
    <t xml:space="preserve">Strmec, Mala Mlaka</t>
  </si>
  <si>
    <t xml:space="preserve">željezo i mangan (Strmec); atrazin i nitrati (Mala Mlaka) </t>
  </si>
  <si>
    <r>
      <rPr>
        <sz val="8"/>
        <color rgb="FF000000"/>
        <rFont val="Arial Narrow"/>
        <family val="2"/>
        <charset val="1"/>
      </rPr>
      <t xml:space="preserve">Bale, Brajkovići, Bubani, Burići, Golaš, Grimalda, Jural, </t>
    </r>
    <r>
      <rPr>
        <sz val="8"/>
        <color rgb="FFFF6600"/>
        <rFont val="Arial Narrow"/>
        <family val="2"/>
        <charset val="1"/>
      </rPr>
      <t xml:space="preserve">Krmed (vodovod pula),</t>
    </r>
    <r>
      <rPr>
        <sz val="8"/>
        <color rgb="FF000000"/>
        <rFont val="Arial Narrow"/>
        <family val="2"/>
        <charset val="1"/>
      </rPr>
      <t xml:space="preserve"> Kršikla, Kurili, Matohanci, Okreti, Pazin, Putini, Sošići, Šorići, Zamask, Žuntići</t>
    </r>
    <r>
      <rPr>
        <sz val="8"/>
        <color rgb="FFFF6600"/>
        <rFont val="Arial Narrow"/>
        <family val="2"/>
        <charset val="1"/>
      </rPr>
      <t xml:space="preserve">, Kanfanar, Rovinjsko selo</t>
    </r>
  </si>
  <si>
    <t xml:space="preserve">Akumulacija Butoniga</t>
  </si>
  <si>
    <t xml:space="preserve">Operativni plan interventnih mjera u slučaju izvanrednog i iznenadnog onečišćenja izvorišta voda za piće</t>
  </si>
  <si>
    <t xml:space="preserve">Predoziranje, koagulacija, flokulacija, filtracija, brza filtracija, ozoniranje, spora filtracija</t>
  </si>
  <si>
    <t xml:space="preserve">flotacija, dezinfekcija</t>
  </si>
  <si>
    <r>
      <rPr>
        <sz val="8"/>
        <rFont val="Arial Narrow"/>
        <family val="2"/>
        <charset val="1"/>
      </rPr>
      <t xml:space="preserve">Banjole, </t>
    </r>
    <r>
      <rPr>
        <sz val="8"/>
        <color rgb="FFFF6600"/>
        <rFont val="Arial Narrow"/>
        <family val="2"/>
        <charset val="238"/>
      </rPr>
      <t xml:space="preserve">Krmed(IVB*) </t>
    </r>
    <r>
      <rPr>
        <sz val="8"/>
        <rFont val="Arial Narrow"/>
        <family val="2"/>
        <charset val="1"/>
      </rPr>
      <t xml:space="preserve">Ližnjan, Medulin, Pješčana Uvala, Pomer, Premantura, Šišan, Valbonaša, Vinkuran, Vintijan</t>
    </r>
  </si>
  <si>
    <t xml:space="preserve">VSI Butoniga*</t>
  </si>
  <si>
    <t xml:space="preserve">Izvor na području Istarskog vodovoda Buzet</t>
  </si>
  <si>
    <t xml:space="preserve">Filtracija, koagulacija, flokulacija, taloženje filtracija</t>
  </si>
  <si>
    <t xml:space="preserve">zamjena stare vod.instalacije</t>
  </si>
  <si>
    <r>
      <rPr>
        <sz val="8"/>
        <color rgb="FF000000"/>
        <rFont val="Calibri"/>
        <family val="2"/>
        <charset val="238"/>
      </rPr>
      <t xml:space="preserve">¹ </t>
    </r>
    <r>
      <rPr>
        <sz val="8"/>
        <color rgb="FF000000"/>
        <rFont val="Arial Narrow"/>
        <family val="2"/>
        <charset val="238"/>
      </rPr>
      <t xml:space="preserve">Miješanje vode crpilišta Butoniga, Rakonek, Šišan, Ševe,                   </t>
    </r>
    <r>
      <rPr>
        <sz val="8"/>
        <color rgb="FFFF6600"/>
        <rFont val="Calibri"/>
        <family val="2"/>
        <charset val="238"/>
      </rPr>
      <t xml:space="preserve">²</t>
    </r>
    <r>
      <rPr>
        <sz val="8"/>
        <color rgb="FFFF6600"/>
        <rFont val="Arial Narrow"/>
        <family val="2"/>
        <charset val="238"/>
      </rPr>
      <t xml:space="preserve">KRMED brisati,nije u vodoopskbi Vodovoda Pula!</t>
    </r>
  </si>
  <si>
    <r>
      <rPr>
        <sz val="8"/>
        <color rgb="FF000000"/>
        <rFont val="Arial Narrow"/>
        <family val="2"/>
        <charset val="238"/>
      </rPr>
      <t xml:space="preserve">ne raspolažemo podacima o broju stanovnika priključenih na javnu mrežu </t>
    </r>
    <r>
      <rPr>
        <sz val="8"/>
        <color rgb="FFFF6600"/>
        <rFont val="Arial Narrow"/>
        <family val="2"/>
        <charset val="238"/>
      </rPr>
      <t xml:space="preserve">(14 279??)</t>
    </r>
  </si>
  <si>
    <t xml:space="preserve">Izvor F. Gaja - Kokoti</t>
  </si>
  <si>
    <t xml:space="preserve">Ispiranje dionica sa malom potrošnjom vode i dokloriranje</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</si>
  <si>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Če, NL, PVC, AC, LjŽ, PEHD, POC</t>
    </r>
  </si>
  <si>
    <t xml:space="preserve">Nadzor kvalitete vode provodi de interno i putem ZZJZIŽ,a učestalost putem internog laboratorija je jednom tjedno ,a putem zavoda jednom mjesečno  Raša-dezinfekcija elektrolitskim klorom</t>
  </si>
  <si>
    <r>
      <rPr>
        <sz val="8"/>
        <color rgb="FF000000"/>
        <rFont val="Arial Narrow"/>
        <family val="2"/>
        <charset val="238"/>
      </rPr>
      <t xml:space="preserve">ne raspolažemo podacima o broju stanovnika priključenih na javnu mrežu (</t>
    </r>
    <r>
      <rPr>
        <sz val="8"/>
        <color rgb="FFFF6600"/>
        <rFont val="Arial Narrow"/>
        <family val="2"/>
        <charset val="238"/>
      </rPr>
      <t xml:space="preserve">134</t>
    </r>
    <r>
      <rPr>
        <sz val="8"/>
        <color rgb="FF000000"/>
        <rFont val="Arial Narrow"/>
        <family val="2"/>
        <charset val="238"/>
      </rPr>
      <t xml:space="preserve">??)</t>
    </r>
  </si>
  <si>
    <t xml:space="preserve">nema zasebnog podatka već je uključen u ZO F. Gaja Kokoti</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</si>
  <si>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NL</t>
    </r>
  </si>
  <si>
    <t xml:space="preserve">Nadzor kvalitete vode provodi de interno i putem ZZJZIŽ,a učestalost putem internog laboratorija je jednom tjedno ,a putem zavoda jednom mjesečno</t>
  </si>
  <si>
    <t xml:space="preserve">izvor Gradole</t>
  </si>
  <si>
    <t xml:space="preserve">Podzemna </t>
  </si>
  <si>
    <t xml:space="preserve">OOperativni plan interventnih mjera u slučaju izvanrednog i iznenadnog onečišćenja izvorišta voda za piće</t>
  </si>
  <si>
    <t xml:space="preserve">dezinfekcija</t>
  </si>
  <si>
    <t xml:space="preserve">Izvor Gradole*</t>
  </si>
  <si>
    <r>
      <rPr>
        <sz val="8"/>
        <color rgb="FF000000"/>
        <rFont val="Calibri"/>
        <family val="2"/>
        <charset val="238"/>
      </rPr>
      <t xml:space="preserve">¹</t>
    </r>
    <r>
      <rPr>
        <sz val="8"/>
        <color rgb="FF000000"/>
        <rFont val="Arial Narrow"/>
        <family val="2"/>
        <charset val="238"/>
      </rPr>
      <t xml:space="preserve"> Miješanje vode crpilišta Gradole, Butoniga(lijeti)</t>
    </r>
  </si>
  <si>
    <r>
      <rPr>
        <sz val="8"/>
        <color rgb="FF000000"/>
        <rFont val="Arial Narrow"/>
        <family val="2"/>
        <charset val="238"/>
      </rPr>
      <t xml:space="preserve">ne raspolažemo podacima o broju stanovnika priključenih na javnu mrežu </t>
    </r>
    <r>
      <rPr>
        <sz val="8"/>
        <color rgb="FFFF6600"/>
        <rFont val="Arial Narrow"/>
        <family val="2"/>
        <charset val="238"/>
      </rPr>
      <t xml:space="preserve">(5835??)</t>
    </r>
  </si>
  <si>
    <t xml:space="preserve">Izvor Kožljak</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</si>
  <si>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AC, PVC, NL, LjŽ, PEHD, POC</t>
    </r>
  </si>
  <si>
    <t xml:space="preserve">Nadzor kvalitete vode provodi de interno i putem ZZJZIŽ,a učestalost putem internog laboratorija je jednom tjedno ,a putem zavoda jednom mjesečno  Klor proizveden elektrolitskim postupkom</t>
  </si>
  <si>
    <t xml:space="preserve">Butoniga, Gradole, Rakonek, pulski bunari*</t>
  </si>
  <si>
    <t xml:space="preserve">Vrlo moguća, utjecaj propusnih sabirnih jama, obrade poljoprivrednih površina, slijevanja vode sa ceste, slivno područje</t>
  </si>
  <si>
    <t xml:space="preserve">zamjena stare vod.instalacije, obnova objekata</t>
  </si>
  <si>
    <r>
      <rPr>
        <sz val="8"/>
        <color rgb="FF000000"/>
        <rFont val="Calibri"/>
        <family val="2"/>
        <charset val="238"/>
      </rPr>
      <t xml:space="preserve">¹</t>
    </r>
    <r>
      <rPr>
        <sz val="8"/>
        <color rgb="FF000000"/>
        <rFont val="Arial Narrow"/>
        <family val="2"/>
        <charset val="238"/>
      </rPr>
      <t xml:space="preserve"> Miješanje vode crpilišta Butoniga, Rakonek, Gradole,Šišan </t>
    </r>
  </si>
  <si>
    <r>
      <rPr>
        <sz val="8"/>
        <color rgb="FF000000"/>
        <rFont val="Arial Narrow"/>
        <family val="2"/>
        <charset val="238"/>
      </rPr>
      <t xml:space="preserve">ne raspolažemo podacima o broju stanovnika priključenih na javnu mrežu</t>
    </r>
    <r>
      <rPr>
        <sz val="8"/>
        <color rgb="FFFF6600"/>
        <rFont val="Arial Narrow"/>
        <family val="2"/>
        <charset val="238"/>
      </rPr>
      <t xml:space="preserve"> (1456)</t>
    </r>
  </si>
  <si>
    <t xml:space="preserve">Izvor Plomin</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</si>
  <si>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NL, LJŽ, AC, PEHD, POC</t>
    </r>
  </si>
  <si>
    <t xml:space="preserve">Nadzor kvalitete vode provodi de interno i putem ZZJZIŽ,a učestalost putem internog laboratorija je jednom tjedno ,a putem zavoda jednom mjesečno  Natrijev hipoklorit proizveden elektrolitskim postupkom</t>
  </si>
  <si>
    <t xml:space="preserve">Bunar Šišan*</t>
  </si>
  <si>
    <t xml:space="preserve">Vrlo moguća, utjecaj propusnih sabirnih jama, obrade poljoprivrednih površina, slijevanja vode sa ceste</t>
  </si>
  <si>
    <r>
      <rPr>
        <sz val="8"/>
        <color rgb="FF000000"/>
        <rFont val="Calibri"/>
        <family val="2"/>
        <charset val="238"/>
      </rPr>
      <t xml:space="preserve">¹</t>
    </r>
    <r>
      <rPr>
        <sz val="8"/>
        <color rgb="FF000000"/>
        <rFont val="Arial Narrow"/>
        <family val="2"/>
        <charset val="238"/>
      </rPr>
      <t xml:space="preserve"> Bunar ŠIŠAN, mali udio miješanja vode iz Butonige i Rakoneka</t>
    </r>
  </si>
  <si>
    <t xml:space="preserve">Izvor Rakonek*</t>
  </si>
  <si>
    <t xml:space="preserve">koagulacija, taloženje,  filtracija</t>
  </si>
  <si>
    <t xml:space="preserve">primjena novih tehn.rješenja kod zbrinjavanja otpadnih voda, zamjena stare vod.instalacije, obnova objekata</t>
  </si>
  <si>
    <t xml:space="preserve">Samo izvorište RAKONEK</t>
  </si>
  <si>
    <r>
      <rPr>
        <sz val="8"/>
        <color rgb="FF000000"/>
        <rFont val="Arial Narrow"/>
        <family val="2"/>
        <charset val="238"/>
      </rPr>
      <t xml:space="preserve">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t>
    </r>
    <r>
      <rPr>
        <sz val="8"/>
        <color rgb="FFFF6600"/>
        <rFont val="Arial Narrow"/>
        <family val="2"/>
        <charset val="238"/>
      </rPr>
      <t xml:space="preserve"> Kanfanar,</t>
    </r>
    <r>
      <rPr>
        <sz val="8"/>
        <color rgb="FF000000"/>
        <rFont val="Arial Narrow"/>
        <family val="2"/>
        <charset val="238"/>
      </rPr>
      <t xml:space="preserve">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t>
    </r>
    <r>
      <rPr>
        <sz val="8"/>
        <color rgb="FFFF6600"/>
        <rFont val="Arial Narrow"/>
        <family val="2"/>
        <charset val="238"/>
      </rPr>
      <t xml:space="preserve"> Rovinjsko Selo,</t>
    </r>
    <r>
      <rPr>
        <sz val="8"/>
        <color rgb="FF000000"/>
        <rFont val="Arial Narrow"/>
        <family val="2"/>
        <charset val="238"/>
      </rPr>
      <t xml:space="preserve">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r>
  </si>
  <si>
    <t xml:space="preserve">zimi Izvor Sv. Ivan, ljeti Butoniga</t>
  </si>
  <si>
    <t xml:space="preserve">zimi Sv. Ivan, ljeti Butoniga</t>
  </si>
  <si>
    <t xml:space="preserve">ZO Velika Kladuša</t>
  </si>
  <si>
    <t xml:space="preserve">D-Kućne instalacije</t>
  </si>
  <si>
    <t xml:space="preserve">"PETAK" DONJI VELEMERIĆ</t>
  </si>
  <si>
    <t xml:space="preserve">TLAČNO GRAVITACIJSKI CJEVOVOD</t>
  </si>
  <si>
    <t xml:space="preserve">"DOBRA" NOVIGRAD NA DOBRI</t>
  </si>
  <si>
    <t xml:space="preserve">Pješčani filtri taložni</t>
  </si>
  <si>
    <t xml:space="preserve">JIVU nije isporučitelj na ovom području</t>
  </si>
  <si>
    <t xml:space="preserve">Izvorišta Studeno, Komadinovo i Ljeskovo</t>
  </si>
  <si>
    <t xml:space="preserve">minmalna</t>
  </si>
  <si>
    <t xml:space="preserve">600 m3</t>
  </si>
  <si>
    <t xml:space="preserve">Izosan-G</t>
  </si>
  <si>
    <t xml:space="preserve">laboratorij zavoda za javno zdravstvo</t>
  </si>
  <si>
    <t xml:space="preserve">kloriranje</t>
  </si>
  <si>
    <t xml:space="preserve">"GREDAR" KRNJAK</t>
  </si>
  <si>
    <t xml:space="preserve">Jaškovo-Opara</t>
  </si>
  <si>
    <t xml:space="preserve">pesticidi</t>
  </si>
  <si>
    <t xml:space="preserve">Bocino Vrelo</t>
  </si>
  <si>
    <t xml:space="preserve">1000 m3</t>
  </si>
  <si>
    <t xml:space="preserve">Naselje Oštarije ne spada u ZO Josipdol, već u ZO Ogulin Zagorska Mrežnica</t>
  </si>
  <si>
    <t xml:space="preserve">vodocpilišta Gaza 1, Gaza 3, Švarča, Mekušje, Borlin</t>
  </si>
  <si>
    <t xml:space="preserve">15000 kubika</t>
  </si>
  <si>
    <t xml:space="preserve">Klorni dioksid + Natrijev hipoklorit</t>
  </si>
  <si>
    <t xml:space="preserve">Nastavak hidrogeoloških istražnih radova u Mostanjskom polju (za novo vodocrpilište).
Sanacija i rekonstrukcija postojećih vodocrpilišta Gaza 1 i Švarča. Nabava i izvedba potrebnog broja limnigrafa za mjerenje nivoa vode u piezometrima odnosno kontrolno-opažačkim bušotinama na vodocrpilištima. Daljnje unaprjeđenje i nadogradnja telemetrije, odnosno mjerenja i praćenja svih parametara neophodnih za pravilan i učinkovit rad sustava vodoopskrbe. Obnova starih dijelova sustava kroz održavanje, vlastite investicije te EU projekt. 
</t>
  </si>
  <si>
    <t xml:space="preserve">vodocpilište Borlin</t>
  </si>
  <si>
    <t xml:space="preserve">U zonu Karlovac B treba dodati naselje Levkušje.</t>
  </si>
  <si>
    <t xml:space="preserve">vodocrpilišta Gaza 1, Vukmanić</t>
  </si>
  <si>
    <t xml:space="preserve">Dio Skakavca dobiva vodu s vodocrpilišta Vukmanića dio s vodocpilišta Gaza 1 te je stoga povećan broj uzoraka</t>
  </si>
  <si>
    <t xml:space="preserve">Krakar</t>
  </si>
  <si>
    <t xml:space="preserve">500 m3</t>
  </si>
  <si>
    <t xml:space="preserve">ZO Krstinja</t>
  </si>
  <si>
    <t xml:space="preserve">ZO Kupljensko</t>
  </si>
  <si>
    <t xml:space="preserve">Zagroska Mrežnica</t>
  </si>
  <si>
    <t xml:space="preserve">Gerovo Tounjsko spada u ZO Ogulin Zagorska Mrežnica</t>
  </si>
  <si>
    <t xml:space="preserve">Naselje Umol nema riješeno pitanje vodoopskrbe</t>
  </si>
  <si>
    <t xml:space="preserve">3350 m3</t>
  </si>
  <si>
    <t xml:space="preserve">Naselja Oštarije i Gerovo Tounjsko potrebno je obuhvatiti u ovu ZO Ogulin  Zagorska Mrežnica</t>
  </si>
  <si>
    <t xml:space="preserve">Zdiška</t>
  </si>
  <si>
    <t xml:space="preserve">Obrh</t>
  </si>
  <si>
    <t xml:space="preserve">Izvorište Dretulja</t>
  </si>
  <si>
    <t xml:space="preserve">minimalna</t>
  </si>
  <si>
    <t xml:space="preserve">160m3</t>
  </si>
  <si>
    <t xml:space="preserve">isosan G, mješa se ručno pa klorinator automatski dozira</t>
  </si>
  <si>
    <t xml:space="preserve">Rajakovići</t>
  </si>
  <si>
    <t xml:space="preserve">Plitvička jezera (vodovod Korenica)</t>
  </si>
  <si>
    <t xml:space="preserve">U analitčkim izvješćima zavoda za javno zdravstvo ocjena i odstupanje bude u najčešće u 8 mjesecu zbog turističke sezone odnosno velikog broja kvarova tokom dana.</t>
  </si>
  <si>
    <t xml:space="preserve">rijeka Slunjčica</t>
  </si>
  <si>
    <t xml:space="preserve">onečišćenja uslijed elementarinh nepogoda, nepravilno rukovanje kemijskim sredstvima, prometne nezgode na državnoj cesti D1</t>
  </si>
  <si>
    <t xml:space="preserve">Koagulacija, taloženje, filtriranje</t>
  </si>
  <si>
    <t xml:space="preserve">VS Melnica   800 m3 VS Novo Selo   60 m3 VS Čardak   90 m3 VS Lađevac   200 m3</t>
  </si>
  <si>
    <t xml:space="preserve">ZO Utinja Vrelo</t>
  </si>
  <si>
    <t xml:space="preserve">vodocrpilište Vukmanić</t>
  </si>
  <si>
    <t xml:space="preserve">300 litara</t>
  </si>
  <si>
    <t xml:space="preserve">Dva puta tjedno</t>
  </si>
  <si>
    <t xml:space="preserve">uzorkuje se dva puta tjedno, materijal cijevi je još i salonit</t>
  </si>
  <si>
    <t xml:space="preserve">"POPOŠĆAK" ZAVRŠJE</t>
  </si>
  <si>
    <t xml:space="preserve">Komunalije d.o.o. Đurđevac "ĐURĐEVAC 2", Ina-industrija nafte d.d., Zagreb</t>
  </si>
  <si>
    <t xml:space="preserve">redovita kontrola vodoopskrben mreže, ventila i hidranata</t>
  </si>
  <si>
    <t xml:space="preserve">Vodne usluge d.o.o., Bjelovar i Koprivničke vode d.o.o., Koprivnica,</t>
  </si>
  <si>
    <t xml:space="preserve">Nadležni IVU su Komunalije d.o.o. Đurđevac</t>
  </si>
  <si>
    <t xml:space="preserve">Ivanščak, Lipovec</t>
  </si>
  <si>
    <t xml:space="preserve">poljoprivreda, urbanizacija, prometne havarije</t>
  </si>
  <si>
    <t xml:space="preserve">PEHD, duktil</t>
  </si>
  <si>
    <t xml:space="preserve">interni laboratorij</t>
  </si>
  <si>
    <t xml:space="preserve">ispiranje mreže</t>
  </si>
  <si>
    <t xml:space="preserve">Trstenik</t>
  </si>
  <si>
    <t xml:space="preserve">Križevci - južni dio: opskrba vodom iz Trstenika (cca 30% Križevaca)</t>
  </si>
  <si>
    <t xml:space="preserve">Vratno</t>
  </si>
  <si>
    <t xml:space="preserve">Križevci - sjeverni dio: opskrba vodom iz Vratna (cca 70% Križevaca)</t>
  </si>
  <si>
    <t xml:space="preserve">Izvorište Belečka Selnica</t>
  </si>
  <si>
    <t xml:space="preserve">Nema </t>
  </si>
  <si>
    <r>
      <rPr>
        <sz val="8"/>
        <rFont val="Arial"/>
        <family val="2"/>
        <charset val="238"/>
      </rPr>
      <t xml:space="preserve">2050 m</t>
    </r>
    <r>
      <rPr>
        <vertAlign val="superscript"/>
        <sz val="8"/>
        <rFont val="Arial"/>
        <family val="2"/>
        <charset val="238"/>
      </rPr>
      <t xml:space="preserve">3</t>
    </r>
  </si>
  <si>
    <t xml:space="preserve">Izvorište Belečka Selnica, Lobor - miješana voda</t>
  </si>
  <si>
    <r>
      <rPr>
        <sz val="8"/>
        <rFont val="Arial"/>
        <family val="2"/>
        <charset val="238"/>
      </rPr>
      <t xml:space="preserve">800 m</t>
    </r>
    <r>
      <rPr>
        <vertAlign val="superscript"/>
        <sz val="8"/>
        <rFont val="Arial"/>
        <family val="2"/>
        <charset val="238"/>
      </rPr>
      <t xml:space="preserve">3</t>
    </r>
  </si>
  <si>
    <t xml:space="preserve">Harina Zlaka</t>
  </si>
  <si>
    <t xml:space="preserve">Kloriranje</t>
  </si>
  <si>
    <t xml:space="preserve">HARINA ZLAKA</t>
  </si>
  <si>
    <t xml:space="preserve">Izvorištem upravlja Zagorski vodovod d.o.o.</t>
  </si>
  <si>
    <t xml:space="preserve">Izvorište Lobor</t>
  </si>
  <si>
    <t xml:space="preserve">Površinska + podzemna</t>
  </si>
  <si>
    <r>
      <rPr>
        <sz val="8"/>
        <rFont val="Arial"/>
        <family val="2"/>
        <charset val="238"/>
      </rPr>
      <t xml:space="preserve">6990 m</t>
    </r>
    <r>
      <rPr>
        <vertAlign val="superscript"/>
        <sz val="8"/>
        <rFont val="Arial"/>
        <family val="2"/>
        <charset val="238"/>
      </rPr>
      <t xml:space="preserve">3</t>
    </r>
  </si>
  <si>
    <t xml:space="preserve">Osima podzemne vode u sustav ide i površinska voda iz potoka prije filtracije pješčanim filtrima pročišćava u taložnicama - taloženje</t>
  </si>
  <si>
    <t xml:space="preserve">Izvorište Lobor, Šibice - miješana voda</t>
  </si>
  <si>
    <r>
      <rPr>
        <sz val="8"/>
        <rFont val="Arial"/>
        <family val="2"/>
        <charset val="238"/>
      </rPr>
      <t xml:space="preserve">9190 m</t>
    </r>
    <r>
      <rPr>
        <vertAlign val="superscript"/>
        <sz val="8"/>
        <rFont val="Arial"/>
        <family val="2"/>
        <charset val="238"/>
      </rPr>
      <t xml:space="preserve">3</t>
    </r>
  </si>
  <si>
    <t xml:space="preserve">Izvorište Mlačine Grabari</t>
  </si>
  <si>
    <r>
      <rPr>
        <sz val="8"/>
        <rFont val="Arial"/>
        <family val="2"/>
        <charset val="238"/>
      </rPr>
      <t xml:space="preserve">300 m</t>
    </r>
    <r>
      <rPr>
        <vertAlign val="superscript"/>
        <sz val="8"/>
        <rFont val="Arial"/>
        <family val="2"/>
        <charset val="238"/>
      </rPr>
      <t xml:space="preserve">3</t>
    </r>
  </si>
  <si>
    <t xml:space="preserve">Izvorište Osredek Desinički</t>
  </si>
  <si>
    <r>
      <rPr>
        <sz val="8"/>
        <rFont val="Arial"/>
        <family val="2"/>
        <charset val="238"/>
      </rPr>
      <t xml:space="preserve">200 m</t>
    </r>
    <r>
      <rPr>
        <vertAlign val="superscript"/>
        <sz val="8"/>
        <rFont val="Arial"/>
        <family val="2"/>
        <charset val="238"/>
      </rPr>
      <t xml:space="preserve">3</t>
    </r>
  </si>
  <si>
    <t xml:space="preserve">Uskalditi Plan monitoringa-po potrebi izbaciti ZO</t>
  </si>
  <si>
    <t xml:space="preserve">PREGRADA</t>
  </si>
  <si>
    <t xml:space="preserve">Izlijevanja otrovnih tvari sa državne ceste koja prolazi korz II zonu sanitarne zaštite</t>
  </si>
  <si>
    <t xml:space="preserve">Izvorišta Beli zdenci i Gorjani  </t>
  </si>
  <si>
    <t xml:space="preserve">Lijevano željezo azbest-cement, PVC, PEHD</t>
  </si>
  <si>
    <t xml:space="preserve">15 - 100 m3</t>
  </si>
  <si>
    <t xml:space="preserve">Izvorišta: Gorjak, Strahinje, Podgora i Podbrezovica</t>
  </si>
  <si>
    <t xml:space="preserve">15 - 400 m3</t>
  </si>
  <si>
    <t xml:space="preserve">Izvorište Šibice</t>
  </si>
  <si>
    <r>
      <rPr>
        <sz val="8"/>
        <rFont val="Arial"/>
        <family val="2"/>
        <charset val="238"/>
      </rPr>
      <t xml:space="preserve">1400 m</t>
    </r>
    <r>
      <rPr>
        <vertAlign val="superscript"/>
        <sz val="8"/>
        <rFont val="Arial"/>
        <family val="2"/>
        <charset val="238"/>
      </rPr>
      <t xml:space="preserve">3</t>
    </r>
  </si>
  <si>
    <t xml:space="preserve">Deferizacija</t>
  </si>
  <si>
    <t xml:space="preserve">D1-Zamjena, isključenje ili popravak neispravnih komponenti </t>
  </si>
  <si>
    <t xml:space="preserve">Kloridi+sulfati</t>
  </si>
  <si>
    <t xml:space="preserve">Čujića Krčevina</t>
  </si>
  <si>
    <t xml:space="preserve">podzemna</t>
  </si>
  <si>
    <t xml:space="preserve">doziranje klora</t>
  </si>
  <si>
    <t xml:space="preserve">Smoljanac, jer je ono na VZ Kozjak – plitvice jer ne upravljamo zahvatom nego upravljamo s dijelom sustava (isporučujemo vodu za 82 kućanstava)</t>
  </si>
  <si>
    <t xml:space="preserve">Mrđenovac, Košna Voda, Vrbas, Vriline</t>
  </si>
  <si>
    <t xml:space="preserve">Klorni dioksid + Elementarni klor + Natrijev hipoklorit</t>
  </si>
  <si>
    <t xml:space="preserve">Navedene 3 vodospreme dijelom opskrbljuju: ZO MRĐENOVAC i ZO PAZARIŠTA II. Za dezinfekciju se koristi još: Natrijev hipoklorit (Vrbas) i Elementarni klor (Mrđenovac)</t>
  </si>
  <si>
    <t xml:space="preserve">Košna Voda                               </t>
  </si>
  <si>
    <t xml:space="preserve">PVC, Lijevano željezo</t>
  </si>
  <si>
    <t xml:space="preserve">Kozjak</t>
  </si>
  <si>
    <t xml:space="preserve">Joševica</t>
  </si>
  <si>
    <t xml:space="preserve">1200 m3</t>
  </si>
  <si>
    <t xml:space="preserve">Ukupni koliformi</t>
  </si>
  <si>
    <t xml:space="preserve">/</t>
  </si>
  <si>
    <t xml:space="preserve">27.03.2017.</t>
  </si>
  <si>
    <t xml:space="preserve">03.04.2017.</t>
  </si>
  <si>
    <t xml:space="preserve">Ispiranje ogranka cjevovoda</t>
  </si>
  <si>
    <t xml:space="preserve">Do onečišćenje došlo uslijed popravka kvara na mreži i presjecanje cijevi, te ulaska nečistoće u mrežu neposredno prije uzrokovanja</t>
  </si>
  <si>
    <t xml:space="preserve">Vrelo Koreničko</t>
  </si>
  <si>
    <t xml:space="preserve">Krbavica iako mi upravljamo s dijelom sustava (isporučujemo vodu za 35 kućanstava) jer je ono na Vodopskrbnoj zoni Udbina.</t>
  </si>
  <si>
    <t xml:space="preserve">Košna Voda</t>
  </si>
  <si>
    <t xml:space="preserve">Loskun</t>
  </si>
  <si>
    <t xml:space="preserve">200m3</t>
  </si>
  <si>
    <t xml:space="preserve">Maljkovac</t>
  </si>
  <si>
    <t xml:space="preserve">srednje</t>
  </si>
  <si>
    <t xml:space="preserve">Mračaj</t>
  </si>
  <si>
    <t xml:space="preserve">Mrđenovac</t>
  </si>
  <si>
    <t xml:space="preserve">10 552</t>
  </si>
  <si>
    <t xml:space="preserve">Hrmotine</t>
  </si>
  <si>
    <t xml:space="preserve">- Komunalije doo Novalja kupuju već pripremljenu vodu </t>
  </si>
  <si>
    <t xml:space="preserve">Ričina, Pećina, Odra, Domićuša, Muharov Jarak</t>
  </si>
  <si>
    <t xml:space="preserve">Za dezinfekciju se koristi još: Natrijev hipoklorit (Odra, Domićuša i Muharov Jarak)</t>
  </si>
  <si>
    <t xml:space="preserve">Mrđenovac, Ričina, Pećina</t>
  </si>
  <si>
    <t xml:space="preserve">Navedeno izvorište dijelom opskrblje i ZO PAZARIŠTA I (naselja: Smiljan, Rastoka)</t>
  </si>
  <si>
    <t xml:space="preserve">220L</t>
  </si>
  <si>
    <t xml:space="preserve">Hrmotine (Tunel Gusić polje -HE Senj)</t>
  </si>
  <si>
    <r>
      <rPr>
        <sz val="8"/>
        <rFont val="Arial"/>
        <family val="2"/>
        <charset val="238"/>
      </rPr>
      <t xml:space="preserve">4600 m</t>
    </r>
    <r>
      <rPr>
        <sz val="8"/>
        <rFont val="Calibri"/>
        <family val="2"/>
        <charset val="238"/>
      </rPr>
      <t xml:space="preserve">³</t>
    </r>
  </si>
  <si>
    <t xml:space="preserve">Ličko lešće</t>
  </si>
  <si>
    <t xml:space="preserve">100-3500 m3</t>
  </si>
  <si>
    <t xml:space="preserve">Naselja u zoni opskrbe Tonković vrila nemaju izgrađenu vodovodnu mrežu su Ramljani, Turjanski, Rudopolje, Dabar i dio Doljana a u G. Vrhovinama i G. i D. Babinom Potoku vodovod još nije u funkciji mada je izgrađen. U Škarama nema vode kao i dijelu Poduma i Glavaca od početka Domovinskog rata (vodovodi oštečeni i devastirani). </t>
  </si>
  <si>
    <t xml:space="preserve">Kupljena voda od Komunalca  Otočac</t>
  </si>
  <si>
    <t xml:space="preserve">200m³</t>
  </si>
  <si>
    <t xml:space="preserve">Dva puta godišnje</t>
  </si>
  <si>
    <t xml:space="preserve">Vrbas</t>
  </si>
  <si>
    <t xml:space="preserve">Vriline</t>
  </si>
  <si>
    <t xml:space="preserve">Žižić</t>
  </si>
  <si>
    <t xml:space="preserve">200-400</t>
  </si>
  <si>
    <t xml:space="preserve">Nedelišće</t>
  </si>
  <si>
    <t xml:space="preserve">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t>
  </si>
  <si>
    <t xml:space="preserve">Prelog</t>
  </si>
  <si>
    <t xml:space="preserve">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 izgradnja zdenca Z-3 crpilišta Prelog za zahvat vode iz II vodonosnog sloja.</t>
  </si>
  <si>
    <t xml:space="preserve">Koknološ</t>
  </si>
  <si>
    <t xml:space="preserve">nepoznato, drugi distributer</t>
  </si>
  <si>
    <t xml:space="preserve">Livade</t>
  </si>
  <si>
    <t xml:space="preserve">na sustavu:1.500m3</t>
  </si>
  <si>
    <t xml:space="preserve">Prosine</t>
  </si>
  <si>
    <t xml:space="preserve">Deferizacija i demanganizacija</t>
  </si>
  <si>
    <t xml:space="preserve">u sklopu crpilišta: 310m3 (2x155m3)</t>
  </si>
  <si>
    <t xml:space="preserve">Topolje</t>
  </si>
  <si>
    <t xml:space="preserve">u sklopu crpilišta: 600m3 (2x300m3), 100m3, 150m3 / na sustavu: 200m3 (2x100m3)</t>
  </si>
  <si>
    <t xml:space="preserve">Rijeka Drava ,Belišće</t>
  </si>
  <si>
    <t xml:space="preserve">P2-Čišćenje, ispiranje i/ili dezinfekcija kontaminiranih</t>
  </si>
  <si>
    <t xml:space="preserve">Vinogradi</t>
  </si>
  <si>
    <t xml:space="preserve">ne koristi se (VODOVOD-OSIJEK d.o.o. isporučuje vodu)</t>
  </si>
  <si>
    <t xml:space="preserve">250 m3</t>
  </si>
  <si>
    <t xml:space="preserve">Ur.br.:534-07-1-1-6/3-16-3, Klasa: UP/I-541-02/16-03/04, 9.6.2016.</t>
  </si>
  <si>
    <t xml:space="preserve">1.7.2019.</t>
  </si>
  <si>
    <r>
      <rPr>
        <sz val="8"/>
        <rFont val="Arial"/>
        <family val="2"/>
        <charset val="238"/>
      </rPr>
      <t xml:space="preserve">50 </t>
    </r>
    <r>
      <rPr>
        <sz val="8"/>
        <rFont val="Calibri"/>
        <family val="2"/>
        <charset val="238"/>
      </rPr>
      <t xml:space="preserve">µ</t>
    </r>
    <r>
      <rPr>
        <sz val="8"/>
        <rFont val="Arial"/>
        <family val="2"/>
        <charset val="238"/>
      </rPr>
      <t xml:space="preserve">g/l</t>
    </r>
  </si>
  <si>
    <t xml:space="preserve">uklanjanje slijepih krakova stvaranjem prstenova vodovodne mreže</t>
  </si>
  <si>
    <t xml:space="preserve">LEKIĆ</t>
  </si>
  <si>
    <r>
      <rPr>
        <sz val="8"/>
        <rFont val="Arial"/>
        <family val="2"/>
        <charset val="238"/>
      </rPr>
      <t xml:space="preserve">330 m</t>
    </r>
    <r>
      <rPr>
        <vertAlign val="superscript"/>
        <sz val="8"/>
        <rFont val="Arial"/>
        <family val="2"/>
        <charset val="238"/>
      </rPr>
      <t xml:space="preserve">3</t>
    </r>
  </si>
  <si>
    <t xml:space="preserve">KLASA:UP/i-541
02/16-03/09
URBROJ:534-07-1-1-6/3-16-2     20.06.2016</t>
  </si>
  <si>
    <t xml:space="preserve">01.07.2013.</t>
  </si>
  <si>
    <t xml:space="preserve">poboljšanje rada
crpilišta i nova 
ulaganja preko
sustava RVS</t>
  </si>
  <si>
    <t xml:space="preserve">Trazeni parametri u
 prethodnim kolonama molimo Vas popuniti prema priloženoj  analizi.</t>
  </si>
  <si>
    <t xml:space="preserve">VODOVOD OSIJEK</t>
  </si>
  <si>
    <t xml:space="preserve">Ne </t>
  </si>
  <si>
    <t xml:space="preserve">KLASA:UP/i-541
02/16-03/02
URBROJ:534-07-1-1-6/3-16-3     20.06.2016</t>
  </si>
  <si>
    <t xml:space="preserve">poboljšanje rada
crpilišta i nova 
ulaganja </t>
  </si>
  <si>
    <t xml:space="preserve">"Crpilište Konkološ"</t>
  </si>
  <si>
    <t xml:space="preserve">nema </t>
  </si>
  <si>
    <t xml:space="preserve">700 m3</t>
  </si>
  <si>
    <t xml:space="preserve">vodocrpilište Donji Miholjac</t>
  </si>
  <si>
    <t xml:space="preserve">Membranska filtracija</t>
  </si>
  <si>
    <t xml:space="preserve">Breznica</t>
  </si>
  <si>
    <t xml:space="preserve">Srednja</t>
  </si>
  <si>
    <t xml:space="preserve">T-Pročišćavanje</t>
  </si>
  <si>
    <t xml:space="preserve">L-Dugoročno, t.j. više od godinu dana</t>
  </si>
  <si>
    <t xml:space="preserve">Na crpilištu Breznica ne postoji prerada i nema dezinfekcije, voda je tehnološka, a potrošaći su prilikom sklapanja Ugovora o priključenju upoznati s tim da voda nije za ljjusku upotrebu tj. za piće.</t>
  </si>
  <si>
    <t xml:space="preserve">Kućanci</t>
  </si>
  <si>
    <t xml:space="preserve">Aeracija, koagulacija, flokulacija, taloženje, filtriranje</t>
  </si>
  <si>
    <t xml:space="preserve">1x200; 1x34</t>
  </si>
  <si>
    <t xml:space="preserve">Semeljci</t>
  </si>
  <si>
    <t xml:space="preserve">KLASA: UP/I-541-02/16-03/05; URBROJ: 534-07-1-1-6/3-16-3</t>
  </si>
  <si>
    <r>
      <rPr>
        <sz val="8"/>
        <color rgb="FFFF6600"/>
        <rFont val="Arial"/>
        <family val="2"/>
        <charset val="238"/>
      </rPr>
      <t xml:space="preserve">Do 50 </t>
    </r>
    <r>
      <rPr>
        <sz val="8"/>
        <color rgb="FFFF6600"/>
        <rFont val="Arial"/>
        <family val="2"/>
        <charset val="1"/>
      </rPr>
      <t xml:space="preserve">μg/l</t>
    </r>
  </si>
  <si>
    <r>
      <rPr>
        <sz val="8"/>
        <color rgb="FFFF6600"/>
        <rFont val="Arial"/>
        <family val="2"/>
        <charset val="238"/>
      </rPr>
      <t xml:space="preserve">23 </t>
    </r>
    <r>
      <rPr>
        <sz val="8"/>
        <color rgb="FFFF6600"/>
        <rFont val="Arial"/>
        <family val="2"/>
        <charset val="1"/>
      </rPr>
      <t xml:space="preserve">μg/l</t>
    </r>
  </si>
  <si>
    <r>
      <rPr>
        <sz val="8"/>
        <color rgb="FFFF6600"/>
        <rFont val="Arial"/>
        <family val="2"/>
        <charset val="238"/>
      </rPr>
      <t xml:space="preserve">48,7 </t>
    </r>
    <r>
      <rPr>
        <sz val="8"/>
        <color rgb="FFFF6600"/>
        <rFont val="Arial"/>
        <family val="2"/>
        <charset val="1"/>
      </rPr>
      <t xml:space="preserve">μg/l</t>
    </r>
  </si>
  <si>
    <t xml:space="preserve">Da, predviđen prestanak crpljenja</t>
  </si>
  <si>
    <t xml:space="preserve">Šumarija-Gaj</t>
  </si>
  <si>
    <t xml:space="preserve">2x1500; 2x200</t>
  </si>
  <si>
    <r>
      <rPr>
        <sz val="8"/>
        <color rgb="FF000000"/>
        <rFont val="Arial Narrow"/>
        <family val="2"/>
        <charset val="238"/>
      </rPr>
      <t xml:space="preserve">VODORAD d.o.o. 
(61359571034) </t>
    </r>
    <r>
      <rPr>
        <sz val="8"/>
        <color rgb="FFFF6600"/>
        <rFont val="Arial Narrow"/>
        <family val="2"/>
        <charset val="238"/>
      </rPr>
      <t xml:space="preserve">Trg dr. Franje Tuđmana 6, </t>
    </r>
    <r>
      <rPr>
        <sz val="8"/>
        <color rgb="FF000000"/>
        <rFont val="Arial Narrow"/>
        <family val="2"/>
        <charset val="238"/>
      </rPr>
      <t xml:space="preserve">31511 Đurđenovac </t>
    </r>
  </si>
  <si>
    <t xml:space="preserve">Vodocrpilište Đurđenovac</t>
  </si>
  <si>
    <t xml:space="preserve">ZO NAŠICE GORNJA MOTIČINA</t>
  </si>
  <si>
    <t xml:space="preserve">BUNAR TOPLICE</t>
  </si>
  <si>
    <t xml:space="preserve">CRPILIŠTE VELIMIROVAC</t>
  </si>
  <si>
    <t xml:space="preserve">115.062 
(procjena samo za VS Osijek)</t>
  </si>
  <si>
    <t xml:space="preserve">52.555
 (broj korisnika - kućanstva)</t>
  </si>
  <si>
    <t xml:space="preserve">3.400
 (broj korisnika - gospodarstvo)</t>
  </si>
  <si>
    <t xml:space="preserve">Crpilište Vinogradi</t>
  </si>
  <si>
    <t xml:space="preserve">regulirano utvrđenim zonama sanitarne zaštite</t>
  </si>
  <si>
    <t xml:space="preserve">fakturirano 3.634</t>
  </si>
  <si>
    <r>
      <rPr>
        <sz val="8"/>
        <rFont val="Arial Narrow"/>
        <family val="2"/>
        <charset val="238"/>
      </rPr>
      <t xml:space="preserve">10.000 m</t>
    </r>
    <r>
      <rPr>
        <vertAlign val="superscript"/>
        <sz val="8"/>
        <rFont val="Arial Narrow"/>
        <family val="2"/>
        <charset val="238"/>
      </rPr>
      <t xml:space="preserve">3</t>
    </r>
  </si>
  <si>
    <t xml:space="preserve">URBROJ:534-07-1-1-6/3-16-3 KLASA:UP/I-541-02/16-03/02 od 20.lipnja 2016.</t>
  </si>
  <si>
    <t xml:space="preserve">50 µg As/l</t>
  </si>
  <si>
    <t xml:space="preserve">cca 540</t>
  </si>
  <si>
    <t xml:space="preserve">29.14 µg As/l</t>
  </si>
  <si>
    <t xml:space="preserve">31.12 µg As/l</t>
  </si>
  <si>
    <t xml:space="preserve">Izgradnja  postrojenja za dvostupanjsku filtraciju na pješčano-kvarcnim filterima u kombinaciji sa ozonizacijom </t>
  </si>
  <si>
    <t xml:space="preserve">ISPORUKA VODE DRUGIM ISPORUČITELJIMA:Čepin, Čepinski Martinci, Čokadinci, Bijelo Brdo </t>
  </si>
  <si>
    <t xml:space="preserve">Vodozahvat Drava</t>
  </si>
  <si>
    <t xml:space="preserve">predkloriranje, flokulacija, taloženje,dvostupanjska filtracija</t>
  </si>
  <si>
    <r>
      <rPr>
        <sz val="8"/>
        <rFont val="Arial Narrow"/>
        <family val="2"/>
        <charset val="1"/>
      </rPr>
      <t xml:space="preserve">1500 m</t>
    </r>
    <r>
      <rPr>
        <vertAlign val="superscript"/>
        <sz val="8"/>
        <rFont val="Arial Narrow"/>
        <family val="2"/>
        <charset val="1"/>
      </rPr>
      <t xml:space="preserve">3</t>
    </r>
  </si>
  <si>
    <r>
      <rPr>
        <sz val="8"/>
        <rFont val="Arial Narrow"/>
        <family val="2"/>
        <charset val="1"/>
      </rPr>
      <t xml:space="preserve">Pored ispitivanja laboratorija ZZJZ kontrola vode se radi i u internom laboratoriju čije rezultate pribrajamo u polju </t>
    </r>
    <r>
      <rPr>
        <b val="true"/>
        <sz val="8"/>
        <rFont val="Arial Narrow"/>
        <family val="2"/>
        <charset val="1"/>
      </rPr>
      <t xml:space="preserve">kontrole kvalitete vode</t>
    </r>
  </si>
  <si>
    <t xml:space="preserve">Vodocrpilište Jarčevac</t>
  </si>
  <si>
    <t xml:space="preserve">ozonizacija, aeracija, dvostupanjska filtracija, doziranje FeCL3</t>
  </si>
  <si>
    <r>
      <rPr>
        <sz val="8"/>
        <rFont val="Arial Narrow"/>
        <family val="2"/>
        <charset val="1"/>
      </rPr>
      <t xml:space="preserve">2x330 m</t>
    </r>
    <r>
      <rPr>
        <vertAlign val="superscript"/>
        <sz val="8"/>
        <rFont val="Arial Narrow"/>
        <family val="2"/>
        <charset val="1"/>
      </rPr>
      <t xml:space="preserve">3</t>
    </r>
  </si>
  <si>
    <t xml:space="preserve">Kutjevačka Rika, Stražemanka, Veličanka</t>
  </si>
  <si>
    <t xml:space="preserve">U zoni opskrbe prevladava utjecaj voda izvorišta Stražemanka i Veličanka uz uključenje Kutjevačke Rike prema potrebi sustava</t>
  </si>
  <si>
    <t xml:space="preserve">Izvorište  Brodski Brđani, Izvorište Djedina Rijeka</t>
  </si>
  <si>
    <t xml:space="preserve">Sustav vodoopskrbe Brđani - tlačni; Djedina Rijeka - gravitacijski</t>
  </si>
  <si>
    <t xml:space="preserve">Crpilište Zapadno Polje Požega, crplište Luke Požega, izvorište Stražemanka, izvorište Veličanka, crpilište Dubočanka</t>
  </si>
  <si>
    <t xml:space="preserve">Demanganizacija (crpilište Luke Požega)</t>
  </si>
  <si>
    <t xml:space="preserve">U naseljima ZO nedostaju naselja Novi Bankovci i Daranovci</t>
  </si>
  <si>
    <t xml:space="preserve">Izvorište Radaškovac</t>
  </si>
  <si>
    <t xml:space="preserve">dezinfekcija NaoCl + UV dezinfekcija</t>
  </si>
  <si>
    <t xml:space="preserve">2300 m3</t>
  </si>
  <si>
    <t xml:space="preserve">Izvorište Stražemanka, izvorište Veličanka, crpilište Dubočanka</t>
  </si>
  <si>
    <t xml:space="preserve">Učestalost nadzora kvalitete: 2 - 3 puta tjedno</t>
  </si>
  <si>
    <t xml:space="preserve">EB-1, EB-2, EB-3</t>
  </si>
  <si>
    <t xml:space="preserve">stoka u slivu</t>
  </si>
  <si>
    <t xml:space="preserve">Jazbina, Korito, Veliki Žljeb</t>
  </si>
  <si>
    <t xml:space="preserve">broj stanovnika  854</t>
  </si>
  <si>
    <t xml:space="preserve">u nadležnosti Komunalca d.o.o. Delnice</t>
  </si>
  <si>
    <t xml:space="preserve">Vodocrpilište Vrana      ( Vransko jezero)</t>
  </si>
  <si>
    <t xml:space="preserve">- nepoštivanje zona sanitarne zaštite jezera  - prekomjerno crpljenje vode iz jezera  i pad razine jezera (prodor mora)                         - pojave nakupina algi ili porast vodenog bilja      - porast temperature vode                          - onečišćenje sliva</t>
  </si>
  <si>
    <t xml:space="preserve">1.Interni laboratorij u suradnji sa laboratorijem NZZJZ PGŽ vrši plansku kontrolu vode 1xmjesečno. Interni laboratorij radi i dodatne kontrole vode po mreži i VS , po potrebi.                    2. Kod dezinfekcije imamo primarno kloriranje ( crpljene vode) klor dioksidom ClO2 , a dodatno dokloriranje u VS je natrijevim hipokloritom NaOCl. 3.Postoji kombinacija gravitacijsko-tlačnog sustava s obzirom da se neke VS pune crpkama, a do potrošača je sve gravitacijski</t>
  </si>
  <si>
    <t xml:space="preserve">60-70 m3</t>
  </si>
  <si>
    <t xml:space="preserve">Kupica</t>
  </si>
  <si>
    <t xml:space="preserve">broj stanovnika  6447</t>
  </si>
  <si>
    <t xml:space="preserve">50-60 m3</t>
  </si>
  <si>
    <t xml:space="preserve">Draškovac</t>
  </si>
  <si>
    <t xml:space="preserve">Vrelo Ličanke</t>
  </si>
  <si>
    <t xml:space="preserve">Multimedijski tlačni filteri</t>
  </si>
  <si>
    <t xml:space="preserve">Nepoznato, REGIONALNI VODOVOD "GORSKI KOTAR"</t>
  </si>
  <si>
    <t xml:space="preserve">Javorova kosa</t>
  </si>
  <si>
    <t xml:space="preserve">Bistrica (kupljena voda vodovoda Ilirska Bistrica -SLO)</t>
  </si>
  <si>
    <t xml:space="preserve">Nema      (podatak dobiven od vodovoda Ilirska Bistrica -SLO) </t>
  </si>
  <si>
    <t xml:space="preserve">100m3</t>
  </si>
  <si>
    <r>
      <rPr>
        <b val="true"/>
        <sz val="8"/>
        <rFont val="Arial"/>
        <family val="2"/>
        <charset val="238"/>
      </rPr>
      <t xml:space="preserve">Napomena:</t>
    </r>
    <r>
      <rPr>
        <sz val="8"/>
        <rFont val="Arial"/>
        <family val="2"/>
        <charset val="238"/>
      </rPr>
      <t xml:space="preserve">  kontrola kvalitete vode provodi se putem vanjskog ovlaštenog laboratorija+ interni laboratorij ,a u ponuđenom nema izbora te kombinacije </t>
    </r>
  </si>
  <si>
    <t xml:space="preserve">Vela Učka,Mala Učka ,Tunel Učka ,Rečina</t>
  </si>
  <si>
    <t xml:space="preserve">Katastar onečiščivača na Učki : septičke jame objekta na Učki ,ispušni plinovi i otpadne vode od pranja obloge tunela Učke,spremnik goriva za potrebe agregata radara MORH-a    </t>
  </si>
  <si>
    <t xml:space="preserve">4844m3</t>
  </si>
  <si>
    <r>
      <rPr>
        <b val="true"/>
        <sz val="8"/>
        <rFont val="Arial"/>
        <family val="2"/>
        <charset val="238"/>
      </rPr>
      <t xml:space="preserve">1. Napomena : </t>
    </r>
    <r>
      <rPr>
        <sz val="8"/>
        <rFont val="Arial"/>
        <family val="2"/>
        <charset val="238"/>
      </rPr>
      <t xml:space="preserve">izmjena - naselje OPRIČ prema dobavi vode više ne pripada zoni Liburnija 1                                                                                                                                                                                                                                                                     </t>
    </r>
    <r>
      <rPr>
        <b val="true"/>
        <sz val="8"/>
        <rFont val="Arial"/>
        <family val="2"/>
        <charset val="238"/>
      </rPr>
      <t xml:space="preserve">2.Napomena</t>
    </r>
    <r>
      <rPr>
        <sz val="8"/>
        <rFont val="Arial"/>
        <family val="2"/>
        <charset val="238"/>
      </rPr>
      <t xml:space="preserve">:  kontrola kvalitete vode provodi se putem vanjskog ovlaštenog laboratorija+ interni laboratorij ,a u ponuđenom nema izbora te kombinacije  </t>
    </r>
  </si>
  <si>
    <t xml:space="preserve">Sredić</t>
  </si>
  <si>
    <t xml:space="preserve">Erozija terena,  ispaša ovaca </t>
  </si>
  <si>
    <t xml:space="preserve">1417m3</t>
  </si>
  <si>
    <r>
      <rPr>
        <b val="true"/>
        <sz val="8"/>
        <rFont val="Arial"/>
        <family val="2"/>
        <charset val="238"/>
      </rPr>
      <t xml:space="preserve">Napomena</t>
    </r>
    <r>
      <rPr>
        <sz val="8"/>
        <rFont val="Arial"/>
        <family val="2"/>
        <charset val="238"/>
      </rPr>
      <t xml:space="preserve">:  kontrola kvalitete vode provodi se putem vanjskog ovlaštenog laboratorija+ interni laboratorij ,a u ponuđenom nema izbora te kombinacije mogućnosti </t>
    </r>
  </si>
  <si>
    <t xml:space="preserve">Gločevac, Mrzlica, Mihićevo, Šćurak, Maljenica </t>
  </si>
  <si>
    <t xml:space="preserve">Svi oslali su gravitacijsko-tlačni sustavi</t>
  </si>
  <si>
    <t xml:space="preserve">50-60</t>
  </si>
  <si>
    <t xml:space="preserve">Liburnijske vode - Kavrani Breg</t>
  </si>
  <si>
    <t xml:space="preserve">Vela Učka,Mala Učka,Tunel Učka,Rečina i kupljena voda rječkog vodovoda (crpilišta Rječina i Zvir) </t>
  </si>
  <si>
    <t xml:space="preserve">Katastar onečiščivača na Učki : septičke jame objekta na Učki ,ispušni plinovi i otpadne vode od pranja obloge tunela Učke, spremnik goriva za potrebe agregata radara MORH-a  (podaci se odnose samo na vlastita izvorišta)  . Katastar onečišćivača riječkog vodoopskrbnog sustava ne posjeduju Liburnijske vode već VIK Rijeka .</t>
  </si>
  <si>
    <t xml:space="preserve">20689m3</t>
  </si>
  <si>
    <t xml:space="preserve">14.12.2017.</t>
  </si>
  <si>
    <t xml:space="preserve">21.12.2017.</t>
  </si>
  <si>
    <r>
      <rPr>
        <b val="true"/>
        <sz val="8"/>
        <rFont val="Arial"/>
        <family val="2"/>
        <charset val="238"/>
      </rPr>
      <t xml:space="preserve">Napomena 1.</t>
    </r>
    <r>
      <rPr>
        <sz val="8"/>
        <rFont val="Arial"/>
        <family val="2"/>
        <charset val="238"/>
      </rPr>
      <t xml:space="preserve"> izmjena: naselje OPRIČ pripada zoni Opatija prema dobavi vode                                                                                                                                                                                                                                                                        </t>
    </r>
    <r>
      <rPr>
        <b val="true"/>
        <sz val="8"/>
        <rFont val="Arial"/>
        <family val="2"/>
        <charset val="238"/>
      </rPr>
      <t xml:space="preserve">Napomena 2. </t>
    </r>
    <r>
      <rPr>
        <sz val="8"/>
        <rFont val="Arial"/>
        <family val="2"/>
        <charset val="238"/>
      </rPr>
      <t xml:space="preserve">kontrola kvalitete vode provodi se putem vanjskog ovlaštenog laboratorija+ interni laboratorij ,a u ponuđenom nema izbora te kombinacije </t>
    </r>
  </si>
  <si>
    <t xml:space="preserve">Bunar Paprati (EP-1)</t>
  </si>
  <si>
    <t xml:space="preserve">Duktil</t>
  </si>
  <si>
    <t xml:space="preserve">Izvorište Ponikve (CS Vela Fontana)</t>
  </si>
  <si>
    <t xml:space="preserve">stoka u slivu,mutnoća, željezo, mangan</t>
  </si>
  <si>
    <t xml:space="preserve">temperatura</t>
  </si>
  <si>
    <t xml:space="preserve">klasa: UP/1-541-02/17-03/13 urbroj: 534-07-2-1-3/2-17-3</t>
  </si>
  <si>
    <t xml:space="preserve">24.07.2017.</t>
  </si>
  <si>
    <t xml:space="preserve">30.09.2019.</t>
  </si>
  <si>
    <t xml:space="preserve">do 27 Oc</t>
  </si>
  <si>
    <t xml:space="preserve">1. ZO Ponikve – naselje Strilčići nije u zoni pokrivenosti vodoopskrbom, a naselja Brozić, Glavotok, Kapovci, Kijac i Kosić nisu navedena u zoni vodoopskrbe; 2. ZP Ponikve – primarna dezinfekcija UV zračenje, a sekundarna dezinfekcija klor dioksid te natrijev hipoklorit zbog dužine vodoopskrbne mreže</t>
  </si>
  <si>
    <t xml:space="preserve">4. učestalost nadzora kvalitete vode – koristimo telemetrijski nadzor – on line praćenje parametara:
- ZO Baška – on line praćenje rezidualnog klora
- ZO Paprata – on line praćenje rezidualnog klora
- ZO Ponikve – on line praćenje mutnoće, kisika, elektrovodljivosti, rezidualnog klora
- ZO Stara Baška – on line praćenje mutnoće, elektrovodljivosti, temperature, pH, rezidualnog klora</t>
  </si>
  <si>
    <t xml:space="preserve">Vodovod Hrvatsko primorje južni ogranak</t>
  </si>
  <si>
    <r>
      <rPr>
        <sz val="8"/>
        <rFont val="Arial"/>
        <family val="2"/>
        <charset val="238"/>
      </rPr>
      <t xml:space="preserve">7450 m</t>
    </r>
    <r>
      <rPr>
        <sz val="8"/>
        <rFont val="Calibri"/>
        <family val="2"/>
        <charset val="238"/>
      </rPr>
      <t xml:space="preserve">³</t>
    </r>
  </si>
  <si>
    <t xml:space="preserve">U ljetnom periodu u sustav vodoopskrbe se isporučuje i voda iz vlastitih bušotina te se u određenom omjeru miješa s vodom s kopna</t>
  </si>
  <si>
    <t xml:space="preserve">Skrad I, Skrad II, Skrad III, Frankopan Josipovac, Stari Laz</t>
  </si>
  <si>
    <t xml:space="preserve">Ribnjak</t>
  </si>
  <si>
    <t xml:space="preserve">Rijeka</t>
  </si>
  <si>
    <t xml:space="preserve">Dezinfekcija</t>
  </si>
  <si>
    <t xml:space="preserve">Skrad I, Skrad II, Skrad III,</t>
  </si>
  <si>
    <t xml:space="preserve">Hribac</t>
  </si>
  <si>
    <t xml:space="preserve">Kicelj</t>
  </si>
  <si>
    <t xml:space="preserve">Željeznička stanica Skrad, Vodica</t>
  </si>
  <si>
    <t xml:space="preserve">broj stanovnika  839</t>
  </si>
  <si>
    <t xml:space="preserve">Vodica</t>
  </si>
  <si>
    <t xml:space="preserve">Bunar Stara Baška (SBZ-1)</t>
  </si>
  <si>
    <t xml:space="preserve">reverzna osmoza</t>
  </si>
  <si>
    <t xml:space="preserve">Stari Lazi</t>
  </si>
  <si>
    <t xml:space="preserve">broj stanovnika  35</t>
  </si>
  <si>
    <t xml:space="preserve">Topli potok</t>
  </si>
  <si>
    <t xml:space="preserve">Rječina, Zvir, Martinšćica, Dobrica, Dobra, Perilo</t>
  </si>
  <si>
    <t xml:space="preserve">Mutnoća ( nepovoljne hidrološke prilike, obilne kiše, uzrokovale su zamućenje vode izvorišta)</t>
  </si>
  <si>
    <t xml:space="preserve">22.11.2017.</t>
  </si>
  <si>
    <t xml:space="preserve">01.12.2017.</t>
  </si>
  <si>
    <t xml:space="preserve">nakon pada mutnoće vode izvorišta provedeno ispiranje cijelog vodoopskrbog sustava (vodosprema i vodoopskrnih cjevovoda)</t>
  </si>
  <si>
    <t xml:space="preserve">U periodu zamućenja vode izvorišta pokrenut Operativni planza provedbu mjera u slučaju izvanrednih prilika u vodoopskbnom sustavu KDVIKI-obavještenjo stručno povjerenstvo, sanitarna inspekcija, NZZJZ i potrošaći</t>
  </si>
  <si>
    <t xml:space="preserve">Žrnovnica</t>
  </si>
  <si>
    <t xml:space="preserve">Žrnovnica Rijeka</t>
  </si>
  <si>
    <t xml:space="preserve">Prezdan</t>
  </si>
  <si>
    <t xml:space="preserve">Naselja u kojima se distribuira: Donja Bučica, Donji Viduševac, Dvorišće, Glina, Gornje Taborište, Gornji Selkovac, Gornji Viduševac, Hađer, Kihalac, Majske Poljane, Marinbrod, Novo Selo Glinsko, Prekopa, Šatornja, Velika Solina                                           sustav: kombinacija talčni-gravitacijski      </t>
  </si>
  <si>
    <t xml:space="preserve">Kombinat</t>
  </si>
  <si>
    <t xml:space="preserve">Pašna vrela</t>
  </si>
  <si>
    <t xml:space="preserve">Da, usljed velike količine padalina dolazi do zamućenja vode, te pojava fekalnih koliforma</t>
  </si>
  <si>
    <t xml:space="preserve">Nedostaju naselja Donji Hrastovac i Staza</t>
  </si>
  <si>
    <t xml:space="preserve">Ravnik , Osekovo</t>
  </si>
  <si>
    <t xml:space="preserve">Nekontroliranim zagađenjem onečišćenim tvarima i njihovim procjeđivanjem u tlo</t>
  </si>
  <si>
    <t xml:space="preserve">Naselja koja nisu u sustavu vodoopskrbe:Banova Jaruga, Brinjani,Ilova,Jamarice,Janja Lipa,Krajiška Kutinica,Kutinica,Ludinica,Međurić,Mikleuška,Moslavačka Slatina,Stupovača,Zbjegovača </t>
  </si>
  <si>
    <t xml:space="preserve">Jasenovac</t>
  </si>
  <si>
    <t xml:space="preserve">180 m3</t>
  </si>
  <si>
    <t xml:space="preserve">Vodu isporučuje VODOVOD NOVSKA d.o.o. Putem cjevovoda do PS u Lipovljanima (ulazna točka je vodomjerno okno neposredno ispred)</t>
  </si>
  <si>
    <t xml:space="preserve">Ne obrađuje se</t>
  </si>
  <si>
    <t xml:space="preserve">Nema parametara za koje je traženo/izdano odobrenje Ministarstva</t>
  </si>
  <si>
    <t xml:space="preserve">Drenov Bok</t>
  </si>
  <si>
    <t xml:space="preserve">1x3000m3  1x1000m3</t>
  </si>
  <si>
    <t xml:space="preserve">Pecki, Vodoopskrba Kupa d.o.o., Križ, Hrastovica</t>
  </si>
  <si>
    <r>
      <rPr>
        <sz val="8"/>
        <rFont val="Arial"/>
        <family val="2"/>
        <charset val="238"/>
      </rPr>
      <t xml:space="preserve">1000 m</t>
    </r>
    <r>
      <rPr>
        <vertAlign val="superscript"/>
        <sz val="8"/>
        <rFont val="Arial"/>
        <family val="2"/>
        <charset val="238"/>
      </rPr>
      <t xml:space="preserve">3</t>
    </r>
    <r>
      <rPr>
        <sz val="8"/>
        <rFont val="Arial"/>
        <family val="2"/>
        <charset val="238"/>
      </rPr>
      <t xml:space="preserve">,        6000 m</t>
    </r>
    <r>
      <rPr>
        <vertAlign val="superscript"/>
        <sz val="8"/>
        <rFont val="Arial"/>
        <family val="2"/>
        <charset val="238"/>
      </rPr>
      <t xml:space="preserve">3</t>
    </r>
  </si>
  <si>
    <t xml:space="preserve">Rekonstrukcija i izgradnja vodoopskrbe u sklopu EU projekta je u tijeku</t>
  </si>
  <si>
    <r>
      <rPr>
        <b val="true"/>
        <sz val="8"/>
        <rFont val="Arial"/>
        <family val="2"/>
        <charset val="238"/>
      </rPr>
      <t xml:space="preserve">Naselja koja su dio ZO: </t>
    </r>
    <r>
      <rPr>
        <sz val="8"/>
        <rFont val="Arial"/>
        <family val="2"/>
        <charset val="238"/>
      </rPr>
      <t xml:space="preserve">CRVENO-vodocrpilište Pecki, Križ, Hrastovica, ZELENO-Vodoopskrba Kupa d.o.o., CRNO-naselja nisu sastavni dio ZO PETRINJA;                </t>
    </r>
    <r>
      <rPr>
        <b val="true"/>
        <sz val="8"/>
        <rFont val="Arial"/>
        <family val="2"/>
        <charset val="238"/>
      </rPr>
      <t xml:space="preserve">Tip vode:</t>
    </r>
    <r>
      <rPr>
        <sz val="8"/>
        <rFont val="Arial"/>
        <family val="2"/>
        <charset val="238"/>
      </rPr>
      <t xml:space="preserve">podzemna i površinska;                      </t>
    </r>
    <r>
      <rPr>
        <b val="true"/>
        <sz val="8"/>
        <rFont val="Arial"/>
        <family val="2"/>
        <charset val="238"/>
      </rPr>
      <t xml:space="preserve">Tehnologija obrade:</t>
    </r>
    <r>
      <rPr>
        <sz val="8"/>
        <rFont val="Arial"/>
        <family val="2"/>
        <charset val="238"/>
      </rPr>
      <t xml:space="preserve"> uz navedeno, još u Vodoopskrbi Kupa: pješčani filteri, koagulacija, flokulacija;              </t>
    </r>
    <r>
      <rPr>
        <b val="true"/>
        <sz val="8"/>
        <rFont val="Arial"/>
        <family val="2"/>
        <charset val="238"/>
      </rPr>
      <t xml:space="preserve">Nadzor:</t>
    </r>
    <r>
      <rPr>
        <sz val="8"/>
        <rFont val="Arial"/>
        <family val="2"/>
        <charset val="238"/>
      </rPr>
      <t xml:space="preserve"> uz navedeno i laboratorij ZZJZ; </t>
    </r>
    <r>
      <rPr>
        <b val="true"/>
        <sz val="8"/>
        <rFont val="Arial"/>
        <family val="2"/>
        <charset val="238"/>
      </rPr>
      <t xml:space="preserve">Dnevno isporučeno</t>
    </r>
    <r>
      <rPr>
        <sz val="8"/>
        <rFont val="Arial"/>
        <family val="2"/>
        <charset val="238"/>
      </rPr>
      <t xml:space="preserve"> m</t>
    </r>
    <r>
      <rPr>
        <vertAlign val="superscript"/>
        <sz val="8"/>
        <rFont val="Arial"/>
        <family val="2"/>
        <charset val="238"/>
      </rPr>
      <t xml:space="preserve">3</t>
    </r>
    <r>
      <rPr>
        <sz val="8"/>
        <rFont val="Arial"/>
        <family val="2"/>
        <charset val="238"/>
      </rPr>
      <t xml:space="preserve"> vode gospodarstvu i domaćinstvima odnosi se dnevni fakturirani prosjek za 2017.g.;</t>
    </r>
    <r>
      <rPr>
        <b val="true"/>
        <sz val="8"/>
        <rFont val="Arial"/>
        <family val="2"/>
        <charset val="238"/>
      </rPr>
      <t xml:space="preserve">Dezinfekcija:</t>
    </r>
    <r>
      <rPr>
        <sz val="8"/>
        <rFont val="Arial"/>
        <family val="2"/>
        <charset val="238"/>
      </rPr>
      <t xml:space="preserve"> uz navedeno koristi se i natrij hipoklorit</t>
    </r>
  </si>
  <si>
    <t xml:space="preserve">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t>
  </si>
  <si>
    <t xml:space="preserve">Novo Selište Vodoopskrba Kupa</t>
  </si>
  <si>
    <t xml:space="preserve">Nedostaje naselje Žreme u popisu naselja.</t>
  </si>
  <si>
    <t xml:space="preserve">VODOCRPILIŠTE 
PERNA
adresa:Perna 10, Topusko</t>
  </si>
  <si>
    <t xml:space="preserve">Velika Gorica</t>
  </si>
  <si>
    <t xml:space="preserve">Izgradnja novog vodoopskrbnog distribucijskog cjevovoda od navedenih naselja općine Lekenik do glavne vodospreme u Petrinji je dovršena tijekom prosinca 2017.g. </t>
  </si>
  <si>
    <r>
      <rPr>
        <b val="true"/>
        <sz val="8"/>
        <rFont val="Arial"/>
        <family val="2"/>
        <charset val="238"/>
      </rPr>
      <t xml:space="preserve">Nadzor:</t>
    </r>
    <r>
      <rPr>
        <sz val="8"/>
        <rFont val="Arial"/>
        <family val="2"/>
        <charset val="238"/>
      </rPr>
      <t xml:space="preserve"> uz navedeno i laboratorij ZZJZ; </t>
    </r>
    <r>
      <rPr>
        <b val="true"/>
        <sz val="8"/>
        <rFont val="Arial"/>
        <family val="2"/>
        <charset val="238"/>
      </rPr>
      <t xml:space="preserve">Učestalost nadzora: </t>
    </r>
    <r>
      <rPr>
        <sz val="8"/>
        <rFont val="Arial"/>
        <family val="2"/>
        <charset val="238"/>
      </rPr>
      <t xml:space="preserve">interno jednom tjedno, ZZJZ lab. Jednom mjesečno;   </t>
    </r>
    <r>
      <rPr>
        <b val="true"/>
        <sz val="8"/>
        <rFont val="Arial"/>
        <family val="2"/>
        <charset val="238"/>
      </rPr>
      <t xml:space="preserve">Dnevno isporučeno</t>
    </r>
    <r>
      <rPr>
        <sz val="8"/>
        <rFont val="Arial"/>
        <family val="2"/>
        <charset val="238"/>
      </rPr>
      <t xml:space="preserve"> m</t>
    </r>
    <r>
      <rPr>
        <vertAlign val="superscript"/>
        <sz val="8"/>
        <rFont val="Arial"/>
        <family val="2"/>
        <charset val="238"/>
      </rPr>
      <t xml:space="preserve">3</t>
    </r>
    <r>
      <rPr>
        <sz val="8"/>
        <rFont val="Arial"/>
        <family val="2"/>
        <charset val="238"/>
      </rPr>
      <t xml:space="preserve"> vode gospodarstvu i domaćinstvima odnosi se dnevni fakturirani prosjek za 2017.g. </t>
    </r>
  </si>
  <si>
    <t xml:space="preserve">BANJA</t>
  </si>
  <si>
    <t xml:space="preserve">Zagrad</t>
  </si>
  <si>
    <t xml:space="preserve">PEHD, DUCTIL, AZBEST CEMENT, od 01.10-30.04., Dva puta mjesečno od 01.05.-30.09., Uzrko odstupanaj: Neispravno uzimanje uzorka; Kontaminacija pri uzorkovanju</t>
  </si>
  <si>
    <t xml:space="preserve">Kraljevac</t>
  </si>
  <si>
    <t xml:space="preserve">100-4000 m3</t>
  </si>
  <si>
    <t xml:space="preserve">Zamjena dotrajalih cijevi i ostalih komponenti sustava, redovno čišćenje i ispiranje sustava</t>
  </si>
  <si>
    <t xml:space="preserve">tlačni i gravitacijski, Nadzor je jednom tjedno</t>
  </si>
  <si>
    <t xml:space="preserve">Cetina – Gata</t>
  </si>
  <si>
    <t xml:space="preserve">Mjesta: Blizna Donja, Blizna Gornja, Mitlo , Rastovac, Sevid, Blaca, Seget Gornji, Donje Ogorje, Gornje Ogorje, Mala Milešina, Pribude, Radošić,, Radunić nemaju vodovodni priključak.</t>
  </si>
  <si>
    <t xml:space="preserve">Nadalje izvorište Cetina i Ruda  VIK Split ne kontrolira već samo granični dio navedene vodoopskrbne mreže kao i područje Podošljaka koje također nije preuzeto od strane VIK a Split.</t>
  </si>
  <si>
    <t xml:space="preserve">VODOZAHVAT HE ZAKUČAC</t>
  </si>
  <si>
    <t xml:space="preserve">Naselje Zadvarje pripada ZO Cetina A-Zadvarje</t>
  </si>
  <si>
    <t xml:space="preserve">VODOZAHVAT HE KRALJEVAC</t>
  </si>
  <si>
    <t xml:space="preserve">Zagrad - Omiš</t>
  </si>
  <si>
    <t xml:space="preserve">mutnoća vode</t>
  </si>
  <si>
    <t xml:space="preserve">Dva uzorka analize vode u naselju Rudini i Basini  bila su nesukladna, odnosno imali su povećani koeficijent mutnoće vode. Do toga je došlo usljed smanjene potrošnje vode tijekom zime i taloženjem  u cjevovodu. Nakon ispiranja cjevovoda, obavljeno je ponovnou zrokovanja vode, koje je pokazalo da je uzorak sukladan.</t>
  </si>
  <si>
    <t xml:space="preserve">Vrutak - Bast</t>
  </si>
  <si>
    <t xml:space="preserve">, Nadzor je jednom tjedno tlačni i gravitacijski</t>
  </si>
  <si>
    <t xml:space="preserve">Vrutak - Makarska</t>
  </si>
  <si>
    <t xml:space="preserve">500-2000 m3</t>
  </si>
  <si>
    <t xml:space="preserve">Zadvarje</t>
  </si>
  <si>
    <t xml:space="preserve">Vrutak - Podgora</t>
  </si>
  <si>
    <t xml:space="preserve">60-2000 m3</t>
  </si>
  <si>
    <t xml:space="preserve">tlačni i gravitacijski, elementarni klor i natrijev hipoklorit</t>
  </si>
  <si>
    <t xml:space="preserve">Rimski bunar; Dolac</t>
  </si>
  <si>
    <t xml:space="preserve">UP/I-541-02/16-03/08,URBROJ 534-07-1-1-6/3-16-5, 14 RUJNA2016</t>
  </si>
  <si>
    <t xml:space="preserve">lipanj</t>
  </si>
  <si>
    <t xml:space="preserve">prosinac</t>
  </si>
  <si>
    <t xml:space="preserve">Prijedlog općini Marina za saniranje kapteže i odabir tehnologije za smanjenje boćatosti</t>
  </si>
  <si>
    <t xml:space="preserve">Jaruga</t>
  </si>
  <si>
    <t xml:space="preserve">Lijevano željezo</t>
  </si>
  <si>
    <t xml:space="preserve">Aržano, Dobranje, Glavina Gornja, Svib</t>
  </si>
  <si>
    <t xml:space="preserve">Mukišnica</t>
  </si>
  <si>
    <t xml:space="preserve">61.59</t>
  </si>
  <si>
    <t xml:space="preserve">Laboratorij zavoda za javno zdravstvo*</t>
  </si>
  <si>
    <t xml:space="preserve">broj stanovnika priključen na javnu mrežu  je 30</t>
  </si>
  <si>
    <t xml:space="preserve">Jadro</t>
  </si>
  <si>
    <t xml:space="preserve">61 200</t>
  </si>
  <si>
    <t xml:space="preserve">Natječaj za odavir tehnologije kondicioniranja vode za piće</t>
  </si>
  <si>
    <t xml:space="preserve">Klokun</t>
  </si>
  <si>
    <t xml:space="preserve">C.S. Korita </t>
  </si>
  <si>
    <t xml:space="preserve">Propusnih septičkih jama, zamaščene oborine sa prometnica, divljeg deponija (glomaznog otpada), građevinskih postrojenja i deponiranog materijala, utjecaj poljoprivrede (gnojiva, zaštitna sredstva i sl.)</t>
  </si>
  <si>
    <t xml:space="preserve">Natrij </t>
  </si>
  <si>
    <t xml:space="preserve">Ur.br.:534-07-21-3/2-17-5, Klasa: UP/I-541-02/17-03/12, 14.7.2017.</t>
  </si>
  <si>
    <t xml:space="preserve">11.07.2017.</t>
  </si>
  <si>
    <t xml:space="preserve">1.10.2017.</t>
  </si>
  <si>
    <t xml:space="preserve">Kloridi 150    Natrij 60</t>
  </si>
  <si>
    <t xml:space="preserve">Kloridi MDK 400      Natrij MDK 260</t>
  </si>
  <si>
    <t xml:space="preserve">*Materijal razvodne mreže-pocinčane cijevi                   *Učestalost nadzora kvalitete vode-tijekom ljetnih mjeseci (sezone) 2x mjesečno                                    *Odstupanje parametara-Tijekom sezone i ljetnih mjeseci zbog male količine oborina i nedovoljne količine pitke vode, zatražilo se od Ministarstva zdravstva odobrenje za crpljenje s izvorišta Pizdica koje je boćato. Naime mješanje se vršilo u vodospremi Komiža1 s zdravstveno ispravnom vodom u omjeru oko 1:4. Mora se naglasiti da tijekom korištenja izvorišta Pizdica, u provedenim analizama vode (5) nijednom nije bilo prekoraćenja parametara klorida (MDK 250) i natrija (MDK 200).</t>
  </si>
  <si>
    <t xml:space="preserve">Kosinac</t>
  </si>
  <si>
    <t xml:space="preserve">naselja koja su dio zone opskrbe spada i Čačijin dolac -Prijarica</t>
  </si>
  <si>
    <t xml:space="preserve">Biokovsko Selo, Biorine, Cista Provo, Cista Velika, Dobrinče, Dolića Draga, Donji Proložac, Donji Vinjani, Drum, Glavina Donja, 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</si>
  <si>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 xml:space="preserve">Opačac</t>
  </si>
  <si>
    <t xml:space="preserve">200-1200</t>
  </si>
  <si>
    <t xml:space="preserve">Ruda</t>
  </si>
  <si>
    <t xml:space="preserve">VODOZAHVAT RUDA</t>
  </si>
  <si>
    <t xml:space="preserve">Sustav je u izgradnji</t>
  </si>
  <si>
    <t xml:space="preserve">VODOZAHVAT GOJSALIĆA VRILO</t>
  </si>
  <si>
    <t xml:space="preserve">Šilovka</t>
  </si>
  <si>
    <t xml:space="preserve">jedan put tjedno</t>
  </si>
  <si>
    <t xml:space="preserve">naselje Karakašica pripada zoni Ruda - Kosinac</t>
  </si>
  <si>
    <t xml:space="preserve">Vukovića vrelo</t>
  </si>
  <si>
    <t xml:space="preserve">Izvorište Čikola</t>
  </si>
  <si>
    <t xml:space="preserve">Niska</t>
  </si>
  <si>
    <t xml:space="preserve">Materijal:PEHD, PVC</t>
  </si>
  <si>
    <t xml:space="preserve">Čikola</t>
  </si>
  <si>
    <t xml:space="preserve">Izvorište Čikola; Izvorište Točak</t>
  </si>
  <si>
    <t xml:space="preserve">71 900</t>
  </si>
  <si>
    <t xml:space="preserve">Jaruga,Čikola</t>
  </si>
  <si>
    <t xml:space="preserve">Jaruga,Jandrići</t>
  </si>
  <si>
    <t xml:space="preserve">IZVOR KOSOVČICE</t>
  </si>
  <si>
    <t xml:space="preserve">LOPUŠKO VRELO</t>
  </si>
  <si>
    <t xml:space="preserve">Miljacka</t>
  </si>
  <si>
    <t xml:space="preserve">Šimića Vrelo</t>
  </si>
  <si>
    <t xml:space="preserve">Akcident u zoni sanitarne zaštite, osobito dio pogranične zone sa BiH </t>
  </si>
  <si>
    <t xml:space="preserve">Izvorište Točak</t>
  </si>
  <si>
    <t xml:space="preserve">Beli Zdenci</t>
  </si>
  <si>
    <t xml:space="preserve">100 m3</t>
  </si>
  <si>
    <t xml:space="preserve">Bistrica / Žgano Vino</t>
  </si>
  <si>
    <t xml:space="preserve">2000 m3</t>
  </si>
  <si>
    <t xml:space="preserve">Ravna Gora</t>
  </si>
  <si>
    <t xml:space="preserve">200 m3</t>
  </si>
  <si>
    <t xml:space="preserve">Sutinska</t>
  </si>
  <si>
    <t xml:space="preserve">150 m3</t>
  </si>
  <si>
    <t xml:space="preserve">Šumi</t>
  </si>
  <si>
    <t xml:space="preserve">Žgano Vino</t>
  </si>
  <si>
    <t xml:space="preserve">Bartolovec; miješano Bartolovec i Vinokovščak; miješano Belski Dol i Bartolovec </t>
  </si>
  <si>
    <t xml:space="preserve">14600 m3</t>
  </si>
  <si>
    <t xml:space="preserve">Dodati naselja: Cerje Nebojse,Kračevec, Orehovec, Ljubešćica, Radešić, Rakovec i Vinično
 </t>
  </si>
  <si>
    <t xml:space="preserve">Belski Dol</t>
  </si>
  <si>
    <t xml:space="preserve">dodati naselje Radovan</t>
  </si>
  <si>
    <t xml:space="preserve">Vinokovščak</t>
  </si>
  <si>
    <t xml:space="preserve">Crpilište Bikana Virovitica</t>
  </si>
  <si>
    <t xml:space="preserve">potencijalna mogućnost postoji</t>
  </si>
  <si>
    <t xml:space="preserve">pješčani filtri</t>
  </si>
  <si>
    <t xml:space="preserve">-</t>
  </si>
  <si>
    <r>
      <rPr>
        <sz val="8"/>
        <rFont val="Arial"/>
        <family val="2"/>
        <charset val="238"/>
      </rPr>
      <t xml:space="preserve">2000 m</t>
    </r>
    <r>
      <rPr>
        <vertAlign val="superscript"/>
        <sz val="8"/>
        <rFont val="Arial"/>
        <family val="2"/>
        <charset val="238"/>
      </rPr>
      <t xml:space="preserve">3</t>
    </r>
  </si>
  <si>
    <t xml:space="preserve">Iz JVS Virovitica vodom za piće se snabdijevaju naselja Velika Babina Gora i Mala Babina Gora u Bjelovarsko-bilogorskoj županiji. U broj stanovnika, kućanstava i gosp. uključeno i Velika i Mala Babina Gora. Navedni broj kućanstava odnosi se na broj priključaka u kategoriji kućanstva (uključuje vikendice i sl.). Stvari broj priključenih kućanstava je 13015.</t>
  </si>
  <si>
    <t xml:space="preserve">Fatovi</t>
  </si>
  <si>
    <t xml:space="preserve">250m3</t>
  </si>
  <si>
    <t xml:space="preserve">SOBUNAR VOĆIN</t>
  </si>
  <si>
    <t xml:space="preserve">veća</t>
  </si>
  <si>
    <t xml:space="preserve"> ,Trenutno u fazi probnog rada</t>
  </si>
  <si>
    <t xml:space="preserve">CRPILIŠTE PITOMAČA - LOKACIJA LISIČINE</t>
  </si>
  <si>
    <t xml:space="preserve">MINIMALNO - ODNOSNO NIKAKVO</t>
  </si>
  <si>
    <t xml:space="preserve">1000M3</t>
  </si>
  <si>
    <t xml:space="preserve">ODSTUPANJA NEMAMO NITI SMO IMALI </t>
  </si>
  <si>
    <t xml:space="preserve">VODOCRPILIŠTE MEDINCI</t>
  </si>
  <si>
    <t xml:space="preserve">Tisovac</t>
  </si>
  <si>
    <t xml:space="preserve">504m3</t>
  </si>
  <si>
    <t xml:space="preserve">tlačno-gravitacijski</t>
  </si>
  <si>
    <t xml:space="preserve">Toplice</t>
  </si>
  <si>
    <t xml:space="preserve">Skela</t>
  </si>
  <si>
    <t xml:space="preserve">Rekonstrukcija dotrajalih cjevovoda na više lokacija</t>
  </si>
  <si>
    <t xml:space="preserve">Pojave odstupanja se odnose na željezo i ukupan broja bakterija te se pojavljuju sporadično na različitim mjestima uzorkovanja</t>
  </si>
  <si>
    <t xml:space="preserve">Ne - dobra prirodna zaštićenost</t>
  </si>
  <si>
    <t xml:space="preserve">Klasa: UP/I-541-02/16-03/16 UR.BROJ: 534-07-1-1-3/3-16-9</t>
  </si>
  <si>
    <r>
      <rPr>
        <sz val="8"/>
        <rFont val="Arial"/>
        <family val="2"/>
        <charset val="238"/>
      </rPr>
      <t xml:space="preserve">Fe 400</t>
    </r>
    <r>
      <rPr>
        <sz val="8"/>
        <rFont val="Arial"/>
        <family val="2"/>
        <charset val="1"/>
      </rPr>
      <t xml:space="preserve">µg/l</t>
    </r>
  </si>
  <si>
    <r>
      <rPr>
        <sz val="8"/>
        <rFont val="Arial"/>
        <family val="2"/>
        <charset val="238"/>
      </rPr>
      <t xml:space="preserve">Fe 10</t>
    </r>
    <r>
      <rPr>
        <sz val="8"/>
        <rFont val="Arial"/>
        <family val="2"/>
        <charset val="1"/>
      </rPr>
      <t xml:space="preserve">µg/l</t>
    </r>
  </si>
  <si>
    <r>
      <rPr>
        <sz val="8"/>
        <rFont val="Arial"/>
        <family val="2"/>
        <charset val="238"/>
      </rPr>
      <t xml:space="preserve">Fe 320</t>
    </r>
    <r>
      <rPr>
        <sz val="8"/>
        <rFont val="Arial"/>
        <family val="2"/>
        <charset val="1"/>
      </rPr>
      <t xml:space="preserve">µg/l</t>
    </r>
  </si>
  <si>
    <t xml:space="preserve">Priključenje vodoopskrbnog sustava Starih Jankovaca na regionalni vodovod</t>
  </si>
  <si>
    <t xml:space="preserve">Dezinfekcija radi po potrebi</t>
  </si>
  <si>
    <t xml:space="preserve">Barbine</t>
  </si>
  <si>
    <r>
      <rPr>
        <sz val="8"/>
        <rFont val="Arial"/>
        <family val="2"/>
        <charset val="238"/>
      </rPr>
      <t xml:space="preserve">400 m</t>
    </r>
    <r>
      <rPr>
        <vertAlign val="superscript"/>
        <sz val="8"/>
        <rFont val="Arial"/>
        <family val="2"/>
        <charset val="238"/>
      </rPr>
      <t xml:space="preserve">3</t>
    </r>
  </si>
  <si>
    <t xml:space="preserve">P1-Zamjena, isključenje ili popravak neispravnih komponenti</t>
  </si>
  <si>
    <t xml:space="preserve">As 50µg/l</t>
  </si>
  <si>
    <t xml:space="preserve">As 17,12µg/l</t>
  </si>
  <si>
    <t xml:space="preserve">As 31,04µg/l</t>
  </si>
  <si>
    <t xml:space="preserve">Priključenje vodoopskrbnog sustava Lipovca na regionalni vodovod</t>
  </si>
  <si>
    <t xml:space="preserve">C2-Radnja (radnje) zamjene izvora </t>
  </si>
  <si>
    <t xml:space="preserve">Boja+Mutnoća</t>
  </si>
  <si>
    <t xml:space="preserve">Klasa: UP/I-541-02/16-03/16 UR.BROJ: 534-07-1-1-3/3-16-5</t>
  </si>
  <si>
    <r>
      <rPr>
        <sz val="8"/>
        <rFont val="Arial"/>
        <family val="2"/>
        <charset val="238"/>
      </rPr>
      <t xml:space="preserve">Fe 800</t>
    </r>
    <r>
      <rPr>
        <sz val="8"/>
        <rFont val="Arial"/>
        <family val="2"/>
        <charset val="1"/>
      </rPr>
      <t xml:space="preserve">µg/l</t>
    </r>
    <r>
      <rPr>
        <sz val="8"/>
        <rFont val="Arial"/>
        <family val="2"/>
        <charset val="238"/>
      </rPr>
      <t xml:space="preserve">, Mn 100µg/l,  boja 60, mutnoća 8</t>
    </r>
  </si>
  <si>
    <t xml:space="preserve">Fe 150µg/l, Mn 66µg/l,  boja 9, mutnoća 0,28</t>
  </si>
  <si>
    <t xml:space="preserve">Fe 900µg/l, Mn 105µg/l,  boja 63, mutnoća 6,47</t>
  </si>
  <si>
    <t xml:space="preserve">Priključenje vodoopskrbnog sustava Marinaca na regionalni vodovod</t>
  </si>
  <si>
    <t xml:space="preserve">ZO MARKUŠICA</t>
  </si>
  <si>
    <t xml:space="preserve">Markušica, Podrinje</t>
  </si>
  <si>
    <t xml:space="preserve">Kod crkve</t>
  </si>
  <si>
    <t xml:space="preserve">As 131,0µg/l, amonij 0,52mg/l, fosfati 400µg/l, boja 19</t>
  </si>
  <si>
    <t xml:space="preserve">As 215,0µg/l, amonij 1,02mg/l, fosfati 470µg/l, boja 37</t>
  </si>
  <si>
    <t xml:space="preserve">Priključen vodoopskrbni sustav Markušica na regionalni vodovod 27.11.2017.</t>
  </si>
  <si>
    <t xml:space="preserve">Dezinfekcija radi po potrebi, voda proglašena nepitkom 25.11.2002.</t>
  </si>
  <si>
    <t xml:space="preserve">ZO MIRKOVCI</t>
  </si>
  <si>
    <t xml:space="preserve">Mirkovci</t>
  </si>
  <si>
    <t xml:space="preserve">Ekonomija</t>
  </si>
  <si>
    <t xml:space="preserve">Mangan</t>
  </si>
  <si>
    <t xml:space="preserve">Klasa: UP/I-541-02/16-03/16 UR.BROJ: 534-07-1-1-3/3-16-6</t>
  </si>
  <si>
    <t xml:space="preserve">Mn 100µg/l  i As 50µg/l</t>
  </si>
  <si>
    <t xml:space="preserve">Mn 21µg/l  i As 11,5µg/l</t>
  </si>
  <si>
    <t xml:space="preserve">Mn 71µg/l  i As 20,1µg/l</t>
  </si>
  <si>
    <t xml:space="preserve">Priključenje vodoopskrbnog sustava Mirkovaca na regionalni vodovod</t>
  </si>
  <si>
    <r>
      <rPr>
        <sz val="8"/>
        <rFont val="Arial"/>
        <family val="2"/>
        <charset val="238"/>
      </rPr>
      <t xml:space="preserve">Fe 400</t>
    </r>
    <r>
      <rPr>
        <sz val="8"/>
        <rFont val="Arial"/>
        <family val="2"/>
        <charset val="1"/>
      </rPr>
      <t xml:space="preserve">µg/l</t>
    </r>
    <r>
      <rPr>
        <sz val="8"/>
        <rFont val="Arial"/>
        <family val="2"/>
        <charset val="238"/>
      </rPr>
      <t xml:space="preserve">, Mn 150µg/l,  boja 30</t>
    </r>
  </si>
  <si>
    <t xml:space="preserve">Fe 10µg/l, Mn 12µg/l,  boja 0</t>
  </si>
  <si>
    <t xml:space="preserve">Fe 80µg/l, Mn 59µg/l,  boja 11</t>
  </si>
  <si>
    <t xml:space="preserve">Priključenje vodoopskrbnog sustava Nuštra na regionalni vodovod</t>
  </si>
  <si>
    <t xml:space="preserve">ZO OTOK</t>
  </si>
  <si>
    <t xml:space="preserve">Komletinci, Otok</t>
  </si>
  <si>
    <t xml:space="preserve">Petkovac i Šumarija</t>
  </si>
  <si>
    <t xml:space="preserve">Želejzo+ Mangan+Arsen</t>
  </si>
  <si>
    <t xml:space="preserve">Amonij+Nitrati</t>
  </si>
  <si>
    <t xml:space="preserve">Klasa: UP/I-541-02/16-03/15 UR.BROJ: 534-07-1-1-3/3-16-5</t>
  </si>
  <si>
    <r>
      <rPr>
        <sz val="8"/>
        <rFont val="Arial"/>
        <family val="2"/>
        <charset val="238"/>
      </rPr>
      <t xml:space="preserve">Fe 650</t>
    </r>
    <r>
      <rPr>
        <sz val="8"/>
        <rFont val="Arial"/>
        <family val="2"/>
        <charset val="1"/>
      </rPr>
      <t xml:space="preserve">µg/l</t>
    </r>
    <r>
      <rPr>
        <sz val="8"/>
        <rFont val="Arial"/>
        <family val="2"/>
        <charset val="238"/>
      </rPr>
      <t xml:space="preserve">, Mn 85µg/l, NH</t>
    </r>
    <r>
      <rPr>
        <vertAlign val="subscript"/>
        <sz val="8"/>
        <rFont val="Arial"/>
        <family val="2"/>
        <charset val="238"/>
      </rPr>
      <t xml:space="preserve">4</t>
    </r>
    <r>
      <rPr>
        <vertAlign val="superscript"/>
        <sz val="8"/>
        <rFont val="Arial"/>
        <family val="2"/>
        <charset val="238"/>
      </rPr>
      <t xml:space="preserve">+</t>
    </r>
    <r>
      <rPr>
        <sz val="8"/>
        <rFont val="Arial"/>
        <family val="2"/>
        <charset val="238"/>
      </rPr>
      <t xml:space="preserve"> 0,9mg/l, nitrat 80mg/l i As 50µg/l</t>
    </r>
  </si>
  <si>
    <t xml:space="preserve">Fe 10µg/l, Mn 14µg/l, amonij 0,01mg/l, nitrat 0,7mg/l i As 37,7µg/l</t>
  </si>
  <si>
    <t xml:space="preserve">Fe 1350µg/l, Mn 108µg/l, amonij 0,9mg/l, nitrat 80,0mg/l </t>
  </si>
  <si>
    <t xml:space="preserve">Priključenje vodoopskrbnog sustava Otoka na regionalni vodovod</t>
  </si>
  <si>
    <t xml:space="preserve">Vodoopskrbni sustav Komletinaca priključen na vodoopskrbni sustav Otoka 27.03.2017</t>
  </si>
  <si>
    <t xml:space="preserve">ZO PRIVLAKA</t>
  </si>
  <si>
    <t xml:space="preserve">Privlaka</t>
  </si>
  <si>
    <t xml:space="preserve">Topolik</t>
  </si>
  <si>
    <t xml:space="preserve">Amonij</t>
  </si>
  <si>
    <t xml:space="preserve">Klasa: UP/I-541-02/17-03/08 UR.BROJ: 534-07-2-1-3/2-17-3</t>
  </si>
  <si>
    <t xml:space="preserve">Fe 300µg/l, Mn 300µg/l, As 50µg/l, amonij 0,85mg/l </t>
  </si>
  <si>
    <t xml:space="preserve">Fe 50µg/l, Mn 20µg/l, amonij 0,02mg/l, As 40,87µg/l</t>
  </si>
  <si>
    <t xml:space="preserve">Fe 310µg/l, Mn 151µg/l, amonij 0,89mg/l, i As 65,16µg/l</t>
  </si>
  <si>
    <t xml:space="preserve">Priključenje vodoopskrbnog sustava Privlake na regionalni vodovod</t>
  </si>
  <si>
    <t xml:space="preserve">Crpilište Đurići-Račinovci</t>
  </si>
  <si>
    <t xml:space="preserve">30 m3</t>
  </si>
  <si>
    <t xml:space="preserve">Crpililšte Sikirevci</t>
  </si>
  <si>
    <t xml:space="preserve">Vodocrpilištem Sikirevci upravlja Vinkovački vodovod i kanalizacija d.o.o. Vinkovci , ugovorni odnos o isporuci pitke vode</t>
  </si>
  <si>
    <t xml:space="preserve">Andrijaševci, Antin, Babina Greda, Cerić, Cerna, Gaboš, Ivankovo, Jarmina, Korog, Mlaka Antinska, Novi Mikanovci, Ostrovo, Prkovci, Retkovci, Rokovci, Stari Mikanovci, Šiškovci, Tordinci, Vinkovci, Vođinci</t>
  </si>
  <si>
    <r>
      <rPr>
        <sz val="8"/>
        <rFont val="Arial"/>
        <family val="2"/>
        <charset val="238"/>
      </rPr>
      <t xml:space="preserve">6600 m</t>
    </r>
    <r>
      <rPr>
        <vertAlign val="superscript"/>
        <sz val="8"/>
        <rFont val="Arial"/>
        <family val="2"/>
        <charset val="238"/>
      </rPr>
      <t xml:space="preserve">3</t>
    </r>
  </si>
  <si>
    <t xml:space="preserve">Uzorkovanje: jednom dnevno, jednom tjedno, tri puta mjesečno i jednom mjesečno</t>
  </si>
  <si>
    <t xml:space="preserve">Slakovci, Srijemske Laze</t>
  </si>
  <si>
    <t xml:space="preserve">Viganj</t>
  </si>
  <si>
    <t xml:space="preserve">Klasa: UP/I-541-02/16-03/16 UR.BROJ: 534-07-1-1-3/3-16-10</t>
  </si>
  <si>
    <r>
      <rPr>
        <sz val="8"/>
        <rFont val="Arial"/>
        <family val="2"/>
        <charset val="238"/>
      </rPr>
      <t xml:space="preserve">Fe 700</t>
    </r>
    <r>
      <rPr>
        <sz val="8"/>
        <rFont val="Arial"/>
        <family val="2"/>
        <charset val="1"/>
      </rPr>
      <t xml:space="preserve">µg/l</t>
    </r>
    <r>
      <rPr>
        <sz val="8"/>
        <rFont val="Arial"/>
        <family val="2"/>
        <charset val="238"/>
      </rPr>
      <t xml:space="preserve">, Mn 150µg/l</t>
    </r>
  </si>
  <si>
    <r>
      <rPr>
        <sz val="8"/>
        <rFont val="Arial"/>
        <family val="2"/>
        <charset val="238"/>
      </rPr>
      <t xml:space="preserve">Fe 30</t>
    </r>
    <r>
      <rPr>
        <sz val="8"/>
        <rFont val="Arial"/>
        <family val="2"/>
        <charset val="1"/>
      </rPr>
      <t xml:space="preserve">µg/l</t>
    </r>
    <r>
      <rPr>
        <sz val="8"/>
        <rFont val="Arial"/>
        <family val="2"/>
        <charset val="238"/>
      </rPr>
      <t xml:space="preserve">, Mn 19µg/l</t>
    </r>
  </si>
  <si>
    <r>
      <rPr>
        <sz val="8"/>
        <rFont val="Arial"/>
        <family val="2"/>
        <charset val="238"/>
      </rPr>
      <t xml:space="preserve">Fe 700</t>
    </r>
    <r>
      <rPr>
        <sz val="8"/>
        <rFont val="Arial"/>
        <family val="2"/>
        <charset val="1"/>
      </rPr>
      <t xml:space="preserve">µg/l</t>
    </r>
    <r>
      <rPr>
        <sz val="8"/>
        <rFont val="Arial"/>
        <family val="2"/>
        <charset val="238"/>
      </rPr>
      <t xml:space="preserve">, Mn 106µg/l</t>
    </r>
  </si>
  <si>
    <t xml:space="preserve">Priključenje vodoopskrbnog sustava Slakovaca na regionalni vodovod</t>
  </si>
  <si>
    <t xml:space="preserve">Amonij+Mangan</t>
  </si>
  <si>
    <t xml:space="preserve">Klasa: UP/I-541-02/16-03/16 UR.BROJ: 534-07-1-1-3/3-16-11</t>
  </si>
  <si>
    <r>
      <rPr>
        <sz val="8"/>
        <rFont val="Arial"/>
        <family val="2"/>
        <charset val="238"/>
      </rPr>
      <t xml:space="preserve"> Mn 100µg/l, NH</t>
    </r>
    <r>
      <rPr>
        <vertAlign val="subscript"/>
        <sz val="8"/>
        <rFont val="Arial"/>
        <family val="2"/>
        <charset val="238"/>
      </rPr>
      <t xml:space="preserve">4</t>
    </r>
    <r>
      <rPr>
        <vertAlign val="superscript"/>
        <sz val="8"/>
        <rFont val="Arial"/>
        <family val="2"/>
        <charset val="238"/>
      </rPr>
      <t xml:space="preserve">+</t>
    </r>
    <r>
      <rPr>
        <sz val="8"/>
        <rFont val="Arial"/>
        <family val="2"/>
        <charset val="238"/>
      </rPr>
      <t xml:space="preserve"> 0,9mg/l i  As 50µg/l</t>
    </r>
  </si>
  <si>
    <t xml:space="preserve"> Mn 15µg/l, amonij 0,035mg/l i  As 4,28µg/l</t>
  </si>
  <si>
    <t xml:space="preserve"> Mn 85µg/l, amonij 0,53mg/l i  As 9,697µg/l</t>
  </si>
  <si>
    <t xml:space="preserve">Priključenje vodoopskrbnog sustava Strošinaca na regionalni vodovod</t>
  </si>
  <si>
    <t xml:space="preserve">ZO TORDINCI</t>
  </si>
  <si>
    <t xml:space="preserve">Tordinci</t>
  </si>
  <si>
    <t xml:space="preserve">Centar</t>
  </si>
  <si>
    <t xml:space="preserve">Klasa: UP/I-541-02/16-03/16 UR.BROJ: 534-07-1-1-3/3-16-12</t>
  </si>
  <si>
    <t xml:space="preserve">Fe 700µg/l, Mn 150µg/l, As 50µg/l, boja 50</t>
  </si>
  <si>
    <t xml:space="preserve">Fe 90µg/l, Mn 104µg/l, As 22,8µg/l, boja 8</t>
  </si>
  <si>
    <t xml:space="preserve">Fe 490µg/l, Mn 122µg/l, As 42,8µg/l, boja 34</t>
  </si>
  <si>
    <t xml:space="preserve">Priključen vodoopskrbni sustav Tordinci na regionalni vodovod 15.09.2017.</t>
  </si>
  <si>
    <t xml:space="preserve">Tovarnik</t>
  </si>
  <si>
    <t xml:space="preserve">Priključen vodoopskrbni sustav Nijemci na vodoopskrbni sustav Tovarnika 11.05.2017.</t>
  </si>
  <si>
    <t xml:space="preserve">Vodoopskrbni sustav Nijemci (Donje Novo Selo, Đeletovci i Nijemci)</t>
  </si>
  <si>
    <t xml:space="preserve">Amonij+Boja+Mutnoća</t>
  </si>
  <si>
    <t xml:space="preserve">Klasa: UP/I-541-02/16-03/16 UR.BROJ: 534-07-1-1-3/3-16-13</t>
  </si>
  <si>
    <r>
      <rPr>
        <sz val="8"/>
        <rFont val="Arial"/>
        <family val="2"/>
        <charset val="238"/>
      </rPr>
      <t xml:space="preserve">Fe 800</t>
    </r>
    <r>
      <rPr>
        <sz val="8"/>
        <rFont val="Arial"/>
        <family val="2"/>
        <charset val="1"/>
      </rPr>
      <t xml:space="preserve">µg/l</t>
    </r>
    <r>
      <rPr>
        <sz val="8"/>
        <rFont val="Arial"/>
        <family val="2"/>
        <charset val="238"/>
      </rPr>
      <t xml:space="preserve">, Mn 250µg/l, NH</t>
    </r>
    <r>
      <rPr>
        <vertAlign val="subscript"/>
        <sz val="8"/>
        <rFont val="Arial"/>
        <family val="2"/>
        <charset val="238"/>
      </rPr>
      <t xml:space="preserve">4</t>
    </r>
    <r>
      <rPr>
        <vertAlign val="superscript"/>
        <sz val="8"/>
        <rFont val="Arial"/>
        <family val="2"/>
        <charset val="238"/>
      </rPr>
      <t xml:space="preserve">+</t>
    </r>
    <r>
      <rPr>
        <sz val="8"/>
        <rFont val="Arial"/>
        <family val="2"/>
        <charset val="238"/>
      </rPr>
      <t xml:space="preserve"> 1,0mg/l, boja 60, mutnoća 6</t>
    </r>
  </si>
  <si>
    <t xml:space="preserve">Fe 260µg/l, Mn 129µg/l, amnoij 0,47mg/l, boja 17, mutnoća 1,97</t>
  </si>
  <si>
    <t xml:space="preserve">Fe 750µg/l, Mn 242µg/l, amonij 0,94mg/l, boja 52, mutnoća 5,93</t>
  </si>
  <si>
    <t xml:space="preserve">Priključenje vodoopskrbnog sustava Vrbanje na regionalni vodovod</t>
  </si>
  <si>
    <t xml:space="preserve">Vodozahvat Dunav
i
Crpilište Cerić</t>
  </si>
  <si>
    <t xml:space="preserve">Odluka o zaštiti izvorišta "Cerić" i Odluka o zaštiti zahvata vode na Dunavu</t>
  </si>
  <si>
    <t xml:space="preserve">Koagulacija, flokulacija, taloženje, filtriranje</t>
  </si>
  <si>
    <r>
      <rPr>
        <sz val="8"/>
        <rFont val="Calibri"/>
        <family val="2"/>
        <charset val="238"/>
      </rPr>
      <t xml:space="preserve">660 m</t>
    </r>
    <r>
      <rPr>
        <vertAlign val="superscript"/>
        <sz val="8"/>
        <rFont val="Calibri"/>
        <family val="2"/>
        <charset val="238"/>
      </rPr>
      <t xml:space="preserve">3</t>
    </r>
  </si>
  <si>
    <t xml:space="preserve">U sklopu Projekta Vukovar planira se rekonstrukcija 20,8  km cjevovoda i izgradnja 6,97 km cjevovoda, a od toga je izvedeno 9,8 km u 2017. godini i izgrađena vodospreme kapaciteta 3000 m3</t>
  </si>
  <si>
    <t xml:space="preserve">U ćeliji "Z307"-odgovoreno je sa "DA" zbog 1 nesukladnog uzorka  utvrđenog monitoringom Zavoda za javno zdravstvo Vukovarsko-srijemske županije.
U popisu mjesta  obrisano je Grabovo koje ne pripada našoj zoni.
Na radnom listu "Podatci o IVU" ćelija "O115" odgovoreno je sa "DA". HACCP sustav jeste certificiran 11.01.2010.g. ali je valjanost certifikata  istekla 2013.g.</t>
  </si>
  <si>
    <t xml:space="preserve">Kotlina</t>
  </si>
  <si>
    <t xml:space="preserve">ZO  SRB ( Donja Suvaja, Neteka, Srb)
ZO BRUVNO (Bruvno) od iduce</t>
  </si>
  <si>
    <t xml:space="preserve">Žmansko polje-Malo jezero-crpi Vodovod Zadar</t>
  </si>
  <si>
    <t xml:space="preserve">Na vodoopskrbnom području nema priključaka. Vodu kupujemo od Vodovoda Zadar ili putem javne nabave vodonosacem. Kontrola se vrši u javnim cisternama 2 puta godišnje.</t>
  </si>
  <si>
    <t xml:space="preserve">KAKAMA</t>
  </si>
  <si>
    <t xml:space="preserve">Dodati novu ZO KRKA, za naselje Radošinovci</t>
  </si>
  <si>
    <t xml:space="preserve">Crpilište Vrčići</t>
  </si>
  <si>
    <t xml:space="preserve">Klasa: UP/I541-02/17-03/09 Urbroj: 534-07-2-1-3/2-17-3 od 01.06.2017.</t>
  </si>
  <si>
    <t xml:space="preserve">01.06.2017.</t>
  </si>
  <si>
    <t xml:space="preserve">01.06.2019.</t>
  </si>
  <si>
    <t xml:space="preserve">800 mg/l</t>
  </si>
  <si>
    <t xml:space="preserve">DOLE</t>
  </si>
  <si>
    <t xml:space="preserve">Reverzna osmoza</t>
  </si>
  <si>
    <t xml:space="preserve">UR.BR.534-07-1-1-3/3-16-5,KLASA:UP/I-541-02/16-03/12,Zagreb 2.studenog 2016.g.</t>
  </si>
  <si>
    <t xml:space="preserve">2.4.2013.g.</t>
  </si>
  <si>
    <t xml:space="preserve">18.04.2017.g.</t>
  </si>
  <si>
    <t xml:space="preserve">950 mg</t>
  </si>
  <si>
    <t xml:space="preserve">400 mg</t>
  </si>
  <si>
    <t xml:space="preserve">isključenje bunara sa povišenim kloridima</t>
  </si>
  <si>
    <t xml:space="preserve">od 18.04.2017.g. Vodovod Povljana d.o.o. u funciju je stavila Desalinizator boćate vode</t>
  </si>
  <si>
    <t xml:space="preserve">Hrvatsko primorje - južni ogranak</t>
  </si>
  <si>
    <t xml:space="preserve">voda se nabavlja od Vodovoda Zadar te ne provodimo ispitivanja vode za ljudsku potrošnju</t>
  </si>
  <si>
    <t xml:space="preserve">Rijeka Zrmanja (Dolac)</t>
  </si>
  <si>
    <t xml:space="preserve">Nije naše crpilište pa nismo mogli sve odgovoriti. </t>
  </si>
  <si>
    <r>
      <rPr>
        <b val="true"/>
        <sz val="8"/>
        <color rgb="FF000000"/>
        <rFont val="Arial Narrow"/>
        <family val="2"/>
        <charset val="238"/>
      </rPr>
      <t xml:space="preserve">Crpilište Bokanjac</t>
    </r>
    <r>
      <rPr>
        <sz val="8"/>
        <color rgb="FF000000"/>
        <rFont val="Arial Narrow"/>
        <family val="2"/>
        <charset val="238"/>
      </rPr>
      <t xml:space="preserve"> ( bunar 4 i 5, bunar Jezerce,  izvor Golubinka); </t>
    </r>
    <r>
      <rPr>
        <b val="true"/>
        <sz val="8"/>
        <color rgb="FF000000"/>
        <rFont val="Arial Narrow"/>
        <family val="2"/>
        <charset val="238"/>
      </rPr>
      <t xml:space="preserve">Crpilište Muškovci               </t>
    </r>
    <r>
      <rPr>
        <sz val="8"/>
        <color rgb="FF000000"/>
        <rFont val="Arial Narrow"/>
        <family val="2"/>
        <charset val="238"/>
      </rPr>
      <t xml:space="preserve">( Zrmanja )</t>
    </r>
  </si>
  <si>
    <t xml:space="preserve">Onečišćenja sa slijevnog podučja - ceste, divlja odlagališta otpada, poljoprivredne aktivnosti, nepostojanje sustava odvodnje, poslovne zone</t>
  </si>
  <si>
    <t xml:space="preserve">ductile, čelik, LJ.Ž., AC, PVC, PE, poc. čel.</t>
  </si>
  <si>
    <t xml:space="preserve">Kakma;Turanjsko Jezero;Biba</t>
  </si>
  <si>
    <t xml:space="preserve">taloženje</t>
  </si>
  <si>
    <t xml:space="preserve">ugradnja mjerača mutnoće vode na vodocrpilište Biba</t>
  </si>
  <si>
    <t xml:space="preserve">crpilište Dolac,bunari Bunar 4, Bunar 5, Jezerce, Boljkovac, izvoz Golubinka - svim vodozahvatima upravlja Vodovod d.o.o. Zadar</t>
  </si>
  <si>
    <t xml:space="preserve">1 (napomena: vodosprema je u vlasništvu Vodovoda d.o.o. Zadar)</t>
  </si>
  <si>
    <t xml:space="preserve">4000 m3</t>
  </si>
  <si>
    <r>
      <rPr>
        <b val="true"/>
        <sz val="8"/>
        <color rgb="FF000000"/>
        <rFont val="Arial Narrow"/>
        <family val="2"/>
        <charset val="238"/>
      </rPr>
      <t xml:space="preserve">Crpilište Bokanjac    </t>
    </r>
    <r>
      <rPr>
        <sz val="8"/>
        <color rgb="FF000000"/>
        <rFont val="Arial Narrow"/>
        <family val="2"/>
        <charset val="238"/>
      </rPr>
      <t xml:space="preserve"> ( bunar 4 i 5, bunar Jezerce, Boljkovac izvor Golubinka)</t>
    </r>
  </si>
  <si>
    <t xml:space="preserve">Onečišćenja sa slijevnog podučja - ceste, divlja odlagališta otpada, poljoprivredne aktivnosti, nepostojanje sustava odvodnje, stočna farma, poslovne zone</t>
  </si>
  <si>
    <t xml:space="preserve">ductila, LJ.Ž., AC, PVC, PE, poc. čel.</t>
  </si>
  <si>
    <r>
      <rPr>
        <b val="true"/>
        <sz val="8"/>
        <color rgb="FF000000"/>
        <rFont val="Arial Narrow"/>
        <family val="2"/>
        <charset val="238"/>
      </rPr>
      <t xml:space="preserve">Crpilište Muškovci    </t>
    </r>
    <r>
      <rPr>
        <sz val="8"/>
        <color rgb="FF000000"/>
        <rFont val="Arial Narrow"/>
        <family val="2"/>
        <charset val="238"/>
      </rPr>
      <t xml:space="preserve"> ( velebitski izvori, pritoke rijeke Zrmanje i površinski vodozahvat ne rijeci Zrmanji)</t>
    </r>
  </si>
  <si>
    <t xml:space="preserve">Onečišćenja sa slijevnog podučja - prometnice, divlja odlagališta otpada, nepostojanje sustava odvodnje, utjecaj aktivnosti na području Gračaca i okolice, rekrativni sadržaji uzvodno od površinskog vodozahvata ( kupalište, ugostiteljski objekti, promet, rafting…</t>
  </si>
  <si>
    <t xml:space="preserve">ductil, čelik, LJ.Ž., AC, PVC, PE, poc. čel.</t>
  </si>
  <si>
    <t xml:space="preserve">ZRMANJA</t>
  </si>
  <si>
    <t xml:space="preserve">BLANJE</t>
  </si>
  <si>
    <t xml:space="preserve">330 m3</t>
  </si>
  <si>
    <t xml:space="preserve">Naselja koja nedostaju,a dio su opskrbne zone:Luka,Greda,Lonjica. U ovu zonu ne pripada naselje Cerje.</t>
  </si>
  <si>
    <t xml:space="preserve">CUGOVEC</t>
  </si>
  <si>
    <t xml:space="preserve">50 m3</t>
  </si>
  <si>
    <t xml:space="preserve">ČRET- PODLUŽAN</t>
  </si>
  <si>
    <t xml:space="preserve">220 m3</t>
  </si>
  <si>
    <t xml:space="preserve">Velika i mala reka, Biškupec</t>
  </si>
  <si>
    <t xml:space="preserve">PETRUŠEVEC</t>
  </si>
  <si>
    <t xml:space="preserve">Pripada VIO Zagreb</t>
  </si>
  <si>
    <t xml:space="preserve">GRADEC</t>
  </si>
  <si>
    <t xml:space="preserve">60 m3</t>
  </si>
  <si>
    <t xml:space="preserve">Hrašća</t>
  </si>
  <si>
    <t xml:space="preserve">1.100 m3</t>
  </si>
  <si>
    <t xml:space="preserve">ispiranje prema Planu ispiranja vodoopskrbnog sustava(HACCP)</t>
  </si>
  <si>
    <t xml:space="preserve">Popov Dol, Gonjeva, CS Kupinec</t>
  </si>
  <si>
    <t xml:space="preserve">920 m3</t>
  </si>
  <si>
    <t xml:space="preserve">Sustav je mješoviti (tlačno-gravitacijski), dezinfekcija vode se vrši Izosanom-G</t>
  </si>
  <si>
    <t xml:space="preserve">KOSTANJEVAC</t>
  </si>
  <si>
    <t xml:space="preserve">CS Krašić</t>
  </si>
  <si>
    <t xml:space="preserve">LABORATORIJ ZAVODA ZA JAVNO ZDRAVSTVO</t>
  </si>
  <si>
    <t xml:space="preserve">Meljin Bratina, Đumlije Bratina (u 2017. nije korišten), Žeravinec Bratina</t>
  </si>
  <si>
    <t xml:space="preserve">Žeravinec -otklanjanje amonijaka, mangana i željeza biološkom filtracijom, Đumlije - otklanjanje željeza i mangana-filteri ispunjeni pijeskom i pyroferit masom.</t>
  </si>
  <si>
    <t xml:space="preserve">U naseljima ZO nedostaje naselje Podgorje Jamničko</t>
  </si>
  <si>
    <t xml:space="preserve">Sopote</t>
  </si>
  <si>
    <t xml:space="preserve">1.175 m3</t>
  </si>
  <si>
    <t xml:space="preserve">CS Puškarov Jarak</t>
  </si>
  <si>
    <t xml:space="preserve">Slapnica </t>
  </si>
  <si>
    <t xml:space="preserve">mikrobiološko onečišćenje (broj kolonija, ukupni koliformi, fekalni koliformi, E. coli, enterokoki)</t>
  </si>
  <si>
    <t xml:space="preserve">u prethodno upisani podatak o duljini razvodne mreže za navedenu zonu uključeno je i naselje Velika Rakovica, koje nije na popisu, sa duljinom mreže od 4 km</t>
  </si>
  <si>
    <t xml:space="preserve">DRAŠĆI VRH</t>
  </si>
  <si>
    <t xml:space="preserve">SOŠICE</t>
  </si>
  <si>
    <t xml:space="preserve">Strmec</t>
  </si>
  <si>
    <t xml:space="preserve">željezo i mangan</t>
  </si>
  <si>
    <t xml:space="preserve">Gornja Draga, Srednja Draga,    Perlić Mlin, Prodin Dol 1 i Prodin Dol 2</t>
  </si>
  <si>
    <t xml:space="preserve">Blizina prometnice  prema kamenolomu kojom se kamionima odvozi materijal iz kamenoloma</t>
  </si>
  <si>
    <t xml:space="preserve">1.107 m3</t>
  </si>
  <si>
    <t xml:space="preserve">1800 m3</t>
  </si>
  <si>
    <t xml:space="preserve">Vodocrpilište Velika Gorica</t>
  </si>
  <si>
    <t xml:space="preserve">Mogućnost kontaminacije herbicidima </t>
  </si>
  <si>
    <t xml:space="preserve">Uveden HACCP</t>
  </si>
  <si>
    <t xml:space="preserve">Naselja koja nedostaju ,a dio su opskrbne zone:Martinska Ves,Cerje. U ovu opskrbnu zonu ne pripadaju naselja:Luka, Greda, Lonjica. </t>
  </si>
  <si>
    <t xml:space="preserve">Šibice</t>
  </si>
  <si>
    <t xml:space="preserve">na priljevnom području: poljoprivredna proiz.; farmaceutska industrija; još neizgrađena fekalna mreža; rijeka Sava; međunarodna pruga iz smjera Slovenije ( granični prijelaz Harmica), gradnja zaprešićke zaobilaznice ; postojeće i planirane benzinske pumpe</t>
  </si>
  <si>
    <t xml:space="preserve">Gradnja sustava javne odvodnje na priljevnom području; u tijeku je  projektiranje idejnog rješenja II. i III. stupnja pročišćavanja na centralnom uređaju za pročišćavanje otpadnih voda Zaprešić; rekonstrukcija i sanacija postojeće vodoopkrbne mreže i javne odvodnje  </t>
  </si>
  <si>
    <r>
      <rPr>
        <sz val="8"/>
        <rFont val="Arial Narrow"/>
        <family val="2"/>
        <charset val="238"/>
      </rPr>
      <t xml:space="preserve">Stupac "D"- Kraj Donji upisan dva puta: jedan brisati;                           Stupac "S"- dodati: "duktil";              Stupac "X"- dodati: " i interni laboratorij";                        Stupac "Y"- upisati: "jedan put tjedno" ;                 </t>
    </r>
    <r>
      <rPr>
        <b val="true"/>
        <sz val="8"/>
        <rFont val="Arial Narrow"/>
        <family val="2"/>
        <charset val="238"/>
      </rPr>
      <t xml:space="preserve">2017.</t>
    </r>
    <r>
      <rPr>
        <sz val="8"/>
        <rFont val="Arial Narrow"/>
        <family val="2"/>
        <charset val="238"/>
      </rPr>
      <t xml:space="preserve"> god. Stupac" AA"-upisati: "Kontaminacija jednog podzemnog hidranta"</t>
    </r>
  </si>
  <si>
    <t xml:space="preserve">Vodozahvat Kupa</t>
  </si>
  <si>
    <t xml:space="preserve">SISAČKI VODOVOD</t>
  </si>
  <si>
    <t xml:space="preserve">nema spore FILTRACIJE</t>
  </si>
  <si>
    <t xml:space="preserve">10000 m3</t>
  </si>
  <si>
    <t xml:space="preserve">Klasa 541-02/12-04/16, Ur.Br. 534-09-1-1-3-/2-13-3 od 4. studenog 2013.g</t>
  </si>
  <si>
    <t xml:space="preserve">neograni</t>
  </si>
  <si>
    <t xml:space="preserve">Uz interni laboratorij provodi se: 1 x mjesečno ZZJZ SMŽ vodosprema; 1 x mjesečno ZZJZ SMŽ mjesto prodaje vode Sisačkom vodovodu; 4 x godišnje ZZJZ SMŽ proširena analiza mjesto prodaje vode Sisačkom vodovodu; 24 x godišnjeKupa neki fizikalno kemijski parametri ZZJZ SMŽ; 1 x godišnje Kupa biološki pokazatelji ZZJZ SMŽ, 1 velika analiza zahvata (obavezna) ZZJZ SMŽ</t>
  </si>
  <si>
    <t xml:space="preserve">Dodana ZO prema poslanom izvješću od strane JIVU-a</t>
  </si>
  <si>
    <t xml:space="preserve">Vodozahvat Hrmotine</t>
  </si>
  <si>
    <t xml:space="preserve">Više izvorišta na području Senjske drage</t>
  </si>
  <si>
    <t xml:space="preserve">Lijevano željezo, azbest-cement, PEHD</t>
  </si>
  <si>
    <t xml:space="preserve">Protočna sabirnica</t>
  </si>
  <si>
    <t xml:space="preserve">Sedam puta godišnje</t>
  </si>
  <si>
    <t xml:space="preserve">Tip vode</t>
  </si>
  <si>
    <t xml:space="preserve">Cause</t>
  </si>
  <si>
    <t xml:space="preserve">Cause Description</t>
  </si>
  <si>
    <t xml:space="preserve">RemedialAction</t>
  </si>
  <si>
    <t xml:space="preserve">RemedialAction Description</t>
  </si>
  <si>
    <t xml:space="preserve">C</t>
  </si>
  <si>
    <t xml:space="preserve">C1</t>
  </si>
  <si>
    <t xml:space="preserve">T</t>
  </si>
  <si>
    <t xml:space="preserve">C2</t>
  </si>
  <si>
    <t xml:space="preserve">P</t>
  </si>
  <si>
    <t xml:space="preserve">T-Uspostava, nadogradnja ili poboljšanje pročišćavanja</t>
  </si>
  <si>
    <t xml:space="preserve">D</t>
  </si>
  <si>
    <t xml:space="preserve">P1</t>
  </si>
  <si>
    <t xml:space="preserve">O</t>
  </si>
  <si>
    <t xml:space="preserve">P2</t>
  </si>
  <si>
    <t xml:space="preserve">S</t>
  </si>
  <si>
    <t xml:space="preserve">D1</t>
  </si>
  <si>
    <t xml:space="preserve">U</t>
  </si>
  <si>
    <t xml:space="preserve">D2</t>
  </si>
  <si>
    <t xml:space="preserve">S1</t>
  </si>
  <si>
    <t xml:space="preserve">S1-Sigurnosne mjere za sprječavanje neovlaštenog pristupa</t>
  </si>
  <si>
    <t xml:space="preserve">Sustav</t>
  </si>
  <si>
    <t xml:space="preserve">E1</t>
  </si>
  <si>
    <t xml:space="preserve">E2</t>
  </si>
  <si>
    <t xml:space="preserve">E2-Osiguranje privremenog alternativnog izvora vode za piće (npr. voda u bocama, voda u kontejnerima, tankeri s vodom</t>
  </si>
  <si>
    <t xml:space="preserve">None</t>
  </si>
  <si>
    <t xml:space="preserve">Internet stranica i radio</t>
  </si>
  <si>
    <t xml:space="preserve">Timeframe</t>
  </si>
  <si>
    <t xml:space="preserve">Timeframe Description</t>
  </si>
  <si>
    <t xml:space="preserve">Radio</t>
  </si>
  <si>
    <t xml:space="preserve">I</t>
  </si>
  <si>
    <t xml:space="preserve">Novine</t>
  </si>
  <si>
    <t xml:space="preserve">M</t>
  </si>
  <si>
    <t xml:space="preserve">L</t>
  </si>
  <si>
    <t xml:space="preserve">Obrada</t>
  </si>
  <si>
    <t xml:space="preserve">Aeracija</t>
  </si>
  <si>
    <t xml:space="preserve">Interni laboratorij i ZZJZ</t>
  </si>
  <si>
    <t xml:space="preserve">Ionska izmjena</t>
  </si>
  <si>
    <t xml:space="preserve">Napredni oksidacijski procesi</t>
  </si>
  <si>
    <t xml:space="preserve">Aeriranje, predoksidacija, koagulacija, flokulacija, taloženje, filtracija i nitrifikacija</t>
  </si>
  <si>
    <t xml:space="preserve">Godina</t>
  </si>
  <si>
    <t xml:space="preserve">Bromati</t>
  </si>
  <si>
    <t xml:space="preserve">Diklormetan</t>
  </si>
  <si>
    <t xml:space="preserve">Klorati</t>
  </si>
  <si>
    <t xml:space="preserve">Kloroform (triklormetan)</t>
  </si>
  <si>
    <t xml:space="preserve">1,1,1-Trikloretan</t>
  </si>
  <si>
    <t xml:space="preserve">Tetraklorugljik</t>
  </si>
  <si>
    <t xml:space="preserve">Trikloreten (trikloretilen)</t>
  </si>
  <si>
    <t xml:space="preserve">Bromdiklormetan</t>
  </si>
  <si>
    <t xml:space="preserve">Tetrakloreten (tetrakloretilen)</t>
  </si>
  <si>
    <t xml:space="preserve">Dibromklormetan</t>
  </si>
  <si>
    <t xml:space="preserve">1,2-dikloretan</t>
  </si>
  <si>
    <t xml:space="preserve">Bromoform</t>
  </si>
  <si>
    <t xml:space="preserve">Način dezinfekcije </t>
  </si>
  <si>
    <r>
      <rPr>
        <sz val="10"/>
        <rFont val="Arial"/>
        <family val="2"/>
        <charset val="238"/>
      </rPr>
      <t xml:space="preserve">Klorni dioksid (ClO</t>
    </r>
    <r>
      <rPr>
        <vertAlign val="subscript"/>
        <sz val="10"/>
        <rFont val="Arial"/>
        <family val="2"/>
        <charset val="238"/>
      </rPr>
      <t xml:space="preserve">2</t>
    </r>
    <r>
      <rPr>
        <sz val="10"/>
        <rFont val="Arial"/>
        <family val="2"/>
        <charset val="238"/>
      </rPr>
      <t xml:space="preserve">)</t>
    </r>
  </si>
  <si>
    <r>
      <rPr>
        <sz val="10"/>
        <rFont val="Arial"/>
        <family val="2"/>
        <charset val="238"/>
      </rPr>
      <t xml:space="preserve">Kalcijevipoklorit (Ca(ClO)</t>
    </r>
    <r>
      <rPr>
        <vertAlign val="subscript"/>
        <sz val="10"/>
        <rFont val="Arial"/>
        <family val="2"/>
        <charset val="238"/>
      </rPr>
      <t xml:space="preserve">2</t>
    </r>
    <r>
      <rPr>
        <sz val="10"/>
        <rFont val="Arial"/>
        <family val="2"/>
        <charset val="238"/>
      </rPr>
      <t xml:space="preserve">)</t>
    </r>
  </si>
  <si>
    <t xml:space="preserve">I - kraće od jednog dana</t>
  </si>
  <si>
    <t xml:space="preserve">Kalcijev klorid-hipoklorit (CaCl(ClO))</t>
  </si>
  <si>
    <t xml:space="preserve">V - kraće od jednog tjedna</t>
  </si>
  <si>
    <t xml:space="preserve">Kloramini</t>
  </si>
  <si>
    <t xml:space="preserve">S - kraće od jednog mjeseca</t>
  </si>
  <si>
    <r>
      <rPr>
        <sz val="10"/>
        <rFont val="Arial"/>
        <family val="2"/>
        <charset val="238"/>
      </rPr>
      <t xml:space="preserve">Ozon (O</t>
    </r>
    <r>
      <rPr>
        <vertAlign val="subscript"/>
        <sz val="10"/>
        <rFont val="Arial"/>
        <family val="2"/>
        <charset val="238"/>
      </rPr>
      <t xml:space="preserve">3</t>
    </r>
    <r>
      <rPr>
        <sz val="10"/>
        <rFont val="Arial"/>
        <family val="2"/>
        <charset val="238"/>
      </rPr>
      <t xml:space="preserve">)</t>
    </r>
  </si>
  <si>
    <t xml:space="preserve">M - kraće od jedne godine</t>
  </si>
  <si>
    <t xml:space="preserve">Ultravioletno zracenje - UV</t>
  </si>
  <si>
    <t xml:space="preserve">L - dulje od jedne godine</t>
  </si>
  <si>
    <t xml:space="preserve">Tri puta mjesečno</t>
  </si>
  <si>
    <t xml:space="preserve">Chlormax</t>
  </si>
  <si>
    <t xml:space="preserve">Genox</t>
  </si>
  <si>
    <t xml:space="preserve">materijali razvodne mreže</t>
  </si>
  <si>
    <t xml:space="preserve">PP-R (random polipropilenske cijevi) </t>
  </si>
  <si>
    <t xml:space="preserve">Cement</t>
  </si>
  <si>
    <t xml:space="preserve">Azbest</t>
  </si>
  <si>
    <t xml:space="preserve">Salonit</t>
  </si>
  <si>
    <t xml:space="preserve">Salonit, PVC, PEHD</t>
  </si>
  <si>
    <t xml:space="preserve">POL (centrifugalni poliester)</t>
  </si>
  <si>
    <t xml:space="preserve">Lijevano željezo, POL, azbest</t>
  </si>
  <si>
    <t xml:space="preserve">Svaki drugi tjedan</t>
  </si>
</sst>
</file>

<file path=xl/styles.xml><?xml version="1.0" encoding="utf-8"?>
<styleSheet xmlns="http://schemas.openxmlformats.org/spreadsheetml/2006/main">
  <numFmts count="25">
    <numFmt numFmtId="164" formatCode="General"/>
    <numFmt numFmtId="165" formatCode="@"/>
    <numFmt numFmtId="166" formatCode="0.00"/>
    <numFmt numFmtId="167" formatCode="#,##0;&quot;- &quot;#,##0"/>
    <numFmt numFmtId="168" formatCode="M/D/YYYY"/>
    <numFmt numFmtId="169" formatCode="#,##0"/>
    <numFmt numFmtId="170" formatCode="#.##0;&quot;- &quot;#.##0"/>
    <numFmt numFmtId="171" formatCode="MM/DD/YY"/>
    <numFmt numFmtId="172" formatCode="#,##0.00;&quot;- &quot;#,##0.00"/>
    <numFmt numFmtId="173" formatCode="#,##0;[RED]\-#,##0"/>
    <numFmt numFmtId="174" formatCode="#"/>
    <numFmt numFmtId="175" formatCode="DD/MM/YY"/>
    <numFmt numFmtId="176" formatCode="#,##0.00"/>
    <numFmt numFmtId="177" formatCode="#,##0.00\ _k_n;\-#,##0.00\ _k_n"/>
    <numFmt numFmtId="178" formatCode="#,##0.00\ _k_n"/>
    <numFmt numFmtId="179" formatCode="0"/>
    <numFmt numFmtId="180" formatCode="0.0"/>
    <numFmt numFmtId="181" formatCode="General"/>
    <numFmt numFmtId="182" formatCode="0.000"/>
    <numFmt numFmtId="183" formatCode="0.00%"/>
    <numFmt numFmtId="184" formatCode="#,##0.0;&quot;- &quot;#,##0.0"/>
    <numFmt numFmtId="185" formatCode="#.##000;&quot;- &quot;#.##000"/>
    <numFmt numFmtId="186" formatCode="#.##;&quot;- &quot;#.##"/>
    <numFmt numFmtId="187" formatCode="#,##0.0"/>
    <numFmt numFmtId="188" formatCode="#,##0.000"/>
  </numFmts>
  <fonts count="79">
    <font>
      <sz val="10"/>
      <name val="Arial"/>
      <family val="0"/>
      <charset val="1"/>
    </font>
    <font>
      <sz val="10"/>
      <name val="Arial"/>
      <family val="0"/>
      <charset val="238"/>
    </font>
    <font>
      <sz val="10"/>
      <name val="Arial"/>
      <family val="0"/>
      <charset val="238"/>
    </font>
    <font>
      <sz val="10"/>
      <name val="Arial"/>
      <family val="0"/>
      <charset val="238"/>
    </font>
    <font>
      <sz val="8"/>
      <name val="Arial"/>
      <family val="2"/>
      <charset val="238"/>
    </font>
    <font>
      <b val="true"/>
      <sz val="8"/>
      <color rgb="FFFFFFFF"/>
      <name val="Arial"/>
      <family val="2"/>
      <charset val="238"/>
    </font>
    <font>
      <sz val="10"/>
      <color rgb="FFFFFFFF"/>
      <name val="Arial"/>
      <family val="2"/>
      <charset val="238"/>
    </font>
    <font>
      <sz val="8"/>
      <color rgb="FF000000"/>
      <name val="Arial"/>
      <family val="2"/>
      <charset val="238"/>
    </font>
    <font>
      <sz val="8"/>
      <color rgb="FF0000FF"/>
      <name val="Arial"/>
      <family val="2"/>
      <charset val="238"/>
    </font>
    <font>
      <u val="single"/>
      <sz val="10"/>
      <color rgb="FF0000FF"/>
      <name val="Arial"/>
      <family val="2"/>
      <charset val="238"/>
    </font>
    <font>
      <u val="single"/>
      <sz val="8"/>
      <color rgb="FF0000FF"/>
      <name val="Arial"/>
      <family val="2"/>
      <charset val="238"/>
    </font>
    <font>
      <u val="single"/>
      <sz val="8"/>
      <name val="Arial"/>
      <family val="2"/>
      <charset val="238"/>
    </font>
    <font>
      <sz val="8"/>
      <color rgb="FF000000"/>
      <name val="Arial"/>
      <family val="2"/>
      <charset val="1"/>
    </font>
    <font>
      <sz val="8"/>
      <name val="Arial"/>
      <family val="2"/>
      <charset val="1"/>
    </font>
    <font>
      <sz val="8"/>
      <color rgb="FF0000FF"/>
      <name val="Arial"/>
      <family val="2"/>
      <charset val="1"/>
    </font>
    <font>
      <u val="single"/>
      <sz val="8"/>
      <color rgb="FF0000FF"/>
      <name val="Arial"/>
      <family val="2"/>
      <charset val="1"/>
    </font>
    <font>
      <sz val="8"/>
      <name val="Arial Narrow"/>
      <family val="2"/>
      <charset val="1"/>
    </font>
    <font>
      <sz val="8"/>
      <name val="Arial Narrow"/>
      <family val="2"/>
      <charset val="238"/>
    </font>
    <font>
      <u val="single"/>
      <sz val="10"/>
      <color rgb="FF0000FF"/>
      <name val="Arial Narrow"/>
      <family val="2"/>
      <charset val="238"/>
    </font>
    <font>
      <u val="single"/>
      <sz val="10"/>
      <color rgb="FF0000FF"/>
      <name val="Arial"/>
      <family val="2"/>
      <charset val="1"/>
    </font>
    <font>
      <sz val="8"/>
      <color rgb="FF0000FF"/>
      <name val="Arial Narrow"/>
      <family val="2"/>
      <charset val="238"/>
    </font>
    <font>
      <sz val="10"/>
      <name val="Arial Narrow"/>
      <family val="2"/>
      <charset val="1"/>
    </font>
    <font>
      <sz val="10"/>
      <name val="Arial"/>
      <family val="2"/>
      <charset val="1"/>
    </font>
    <font>
      <u val="single"/>
      <sz val="10"/>
      <name val="Arial"/>
      <family val="2"/>
      <charset val="238"/>
    </font>
    <font>
      <i val="true"/>
      <sz val="10"/>
      <name val="Arial"/>
      <family val="2"/>
      <charset val="238"/>
    </font>
    <font>
      <sz val="8"/>
      <color rgb="FF00B0F0"/>
      <name val="Arial"/>
      <family val="2"/>
      <charset val="238"/>
    </font>
    <font>
      <sz val="12"/>
      <color rgb="FF000000"/>
      <name val="Calibri"/>
      <family val="2"/>
      <charset val="238"/>
    </font>
    <font>
      <sz val="10"/>
      <name val="Arial"/>
      <family val="2"/>
      <charset val="238"/>
    </font>
    <font>
      <sz val="10"/>
      <name val="Arial Narrow"/>
      <family val="2"/>
      <charset val="238"/>
    </font>
    <font>
      <sz val="8"/>
      <color rgb="FFC00000"/>
      <name val="Arial"/>
      <family val="2"/>
      <charset val="238"/>
    </font>
    <font>
      <u val="single"/>
      <sz val="7"/>
      <color rgb="FF0000FF"/>
      <name val="Arial"/>
      <family val="2"/>
      <charset val="238"/>
    </font>
    <font>
      <sz val="8"/>
      <color rgb="FF000000"/>
      <name val="Arial Narrow"/>
      <family val="2"/>
      <charset val="1"/>
    </font>
    <font>
      <sz val="8"/>
      <color rgb="FF000000"/>
      <name val="Arial Narrow"/>
      <family val="2"/>
      <charset val="238"/>
    </font>
    <font>
      <b val="true"/>
      <sz val="9"/>
      <color rgb="FF000000"/>
      <name val="Tahoma"/>
      <family val="2"/>
      <charset val="238"/>
    </font>
    <font>
      <sz val="9"/>
      <color rgb="FF000000"/>
      <name val="Tahoma"/>
      <family val="2"/>
      <charset val="238"/>
    </font>
    <font>
      <b val="true"/>
      <sz val="8"/>
      <color rgb="FFFFFFFF"/>
      <name val="Arial Narrow"/>
      <family val="2"/>
      <charset val="238"/>
    </font>
    <font>
      <b val="true"/>
      <vertAlign val="superscript"/>
      <sz val="8"/>
      <color rgb="FFFFFFFF"/>
      <name val="Arial Narrow"/>
      <family val="2"/>
      <charset val="238"/>
    </font>
    <font>
      <sz val="8"/>
      <color rgb="FFFF0000"/>
      <name val="Arial"/>
      <family val="2"/>
      <charset val="238"/>
    </font>
    <font>
      <sz val="10"/>
      <color rgb="FF000000"/>
      <name val="Arial Narrow"/>
      <family val="2"/>
      <charset val="238"/>
    </font>
    <font>
      <b val="true"/>
      <sz val="8"/>
      <color rgb="FF000000"/>
      <name val="Arial Narrow"/>
      <family val="2"/>
      <charset val="238"/>
    </font>
    <font>
      <b val="true"/>
      <sz val="8"/>
      <name val="Arial"/>
      <family val="2"/>
      <charset val="238"/>
    </font>
    <font>
      <sz val="12"/>
      <color rgb="FF1F497D"/>
      <name val="Arial Narrow"/>
      <family val="2"/>
      <charset val="1"/>
    </font>
    <font>
      <sz val="9"/>
      <name val="Arial Narrow"/>
      <family val="2"/>
      <charset val="1"/>
    </font>
    <font>
      <sz val="12"/>
      <color rgb="FF1F497D"/>
      <name val="Calibri"/>
      <family val="2"/>
      <charset val="238"/>
    </font>
    <font>
      <b val="true"/>
      <sz val="8"/>
      <name val="Arial Narrow"/>
      <family val="2"/>
      <charset val="238"/>
    </font>
    <font>
      <sz val="8"/>
      <color rgb="FFFF0000"/>
      <name val="Arial Narrow"/>
      <family val="2"/>
      <charset val="238"/>
    </font>
    <font>
      <sz val="10"/>
      <color rgb="FFFF0000"/>
      <name val="Arial"/>
      <family val="2"/>
      <charset val="1"/>
    </font>
    <font>
      <sz val="8"/>
      <color rgb="FFFF6600"/>
      <name val="Arial Narrow"/>
      <family val="2"/>
      <charset val="238"/>
    </font>
    <font>
      <sz val="8"/>
      <color rgb="FFFF0000"/>
      <name val="Arial Narrow"/>
      <family val="2"/>
      <charset val="1"/>
    </font>
    <font>
      <sz val="11"/>
      <name val="Arial Narrow"/>
      <family val="2"/>
      <charset val="1"/>
    </font>
    <font>
      <sz val="8"/>
      <color rgb="FFFF6600"/>
      <name val="Arial"/>
      <family val="2"/>
      <charset val="238"/>
    </font>
    <font>
      <sz val="8"/>
      <name val="Times New Roman"/>
      <family val="1"/>
      <charset val="238"/>
    </font>
    <font>
      <sz val="8"/>
      <color rgb="FF000000"/>
      <name val="Calibri"/>
      <family val="2"/>
      <charset val="238"/>
    </font>
    <font>
      <sz val="8"/>
      <name val="Arial"/>
      <family val="0"/>
      <charset val="1"/>
    </font>
    <font>
      <sz val="8"/>
      <name val="Calibri"/>
      <family val="2"/>
      <charset val="238"/>
    </font>
    <font>
      <sz val="8"/>
      <color rgb="FFFF6600"/>
      <name val="Arial Narrow"/>
      <family val="2"/>
      <charset val="1"/>
    </font>
    <font>
      <sz val="10"/>
      <color rgb="FFFF0000"/>
      <name val="Arial"/>
      <family val="2"/>
      <charset val="238"/>
    </font>
    <font>
      <sz val="10"/>
      <color rgb="FFFF0000"/>
      <name val="Arial Narrow"/>
      <family val="2"/>
      <charset val="238"/>
    </font>
    <font>
      <sz val="12"/>
      <color rgb="FFFF0000"/>
      <name val="Arial"/>
      <family val="2"/>
      <charset val="238"/>
    </font>
    <font>
      <sz val="8"/>
      <color rgb="FF555555"/>
      <name val="Arial"/>
      <family val="2"/>
      <charset val="1"/>
    </font>
    <font>
      <sz val="9"/>
      <color rgb="FF000000"/>
      <name val="Tahoma"/>
      <family val="2"/>
      <charset val="1"/>
    </font>
    <font>
      <b val="true"/>
      <sz val="9"/>
      <color rgb="FF000000"/>
      <name val="Tahoma"/>
      <family val="2"/>
      <charset val="1"/>
    </font>
    <font>
      <sz val="12"/>
      <color rgb="FF000000"/>
      <name val="Arial Narrow"/>
      <family val="2"/>
      <charset val="238"/>
    </font>
    <font>
      <sz val="8"/>
      <color rgb="FF000000"/>
      <name val="Calibri"/>
      <family val="2"/>
      <charset val="1"/>
    </font>
    <font>
      <sz val="8"/>
      <name val="Arial narrow"/>
      <family val="2"/>
      <charset val="1"/>
    </font>
    <font>
      <sz val="10"/>
      <name val="Arial narrow"/>
      <family val="2"/>
      <charset val="1"/>
    </font>
    <font>
      <sz val="10"/>
      <color rgb="FF000000"/>
      <name val="Arial"/>
      <family val="2"/>
      <charset val="238"/>
    </font>
    <font>
      <vertAlign val="superscript"/>
      <sz val="8"/>
      <name val="Arial"/>
      <family val="2"/>
      <charset val="238"/>
    </font>
    <font>
      <sz val="8"/>
      <color rgb="FFFF6600"/>
      <name val="Calibri"/>
      <family val="2"/>
      <charset val="238"/>
    </font>
    <font>
      <sz val="8"/>
      <color rgb="FFFF6600"/>
      <name val="Arial"/>
      <family val="2"/>
      <charset val="1"/>
    </font>
    <font>
      <vertAlign val="superscript"/>
      <sz val="8"/>
      <name val="Arial Narrow"/>
      <family val="2"/>
      <charset val="238"/>
    </font>
    <font>
      <vertAlign val="superscript"/>
      <sz val="8"/>
      <name val="Arial Narrow"/>
      <family val="2"/>
      <charset val="1"/>
    </font>
    <font>
      <b val="true"/>
      <sz val="8"/>
      <name val="Arial Narrow"/>
      <family val="2"/>
      <charset val="1"/>
    </font>
    <font>
      <vertAlign val="subscript"/>
      <sz val="8"/>
      <name val="Arial"/>
      <family val="2"/>
      <charset val="238"/>
    </font>
    <font>
      <vertAlign val="superscript"/>
      <sz val="8"/>
      <name val="Calibri"/>
      <family val="2"/>
      <charset val="238"/>
    </font>
    <font>
      <b val="true"/>
      <sz val="10"/>
      <name val="Arial"/>
      <family val="2"/>
      <charset val="238"/>
    </font>
    <font>
      <i val="true"/>
      <sz val="10"/>
      <name val="Arial"/>
      <family val="2"/>
      <charset val="1"/>
    </font>
    <font>
      <vertAlign val="subscript"/>
      <sz val="10"/>
      <name val="Arial"/>
      <family val="2"/>
      <charset val="238"/>
    </font>
    <font>
      <sz val="10"/>
      <color rgb="FF5C6B80"/>
      <name val="Arial"/>
      <family val="2"/>
      <charset val="238"/>
    </font>
  </fonts>
  <fills count="12">
    <fill>
      <patternFill patternType="none"/>
    </fill>
    <fill>
      <patternFill patternType="gray125"/>
    </fill>
    <fill>
      <patternFill patternType="solid">
        <fgColor rgb="FF558ED5"/>
        <bgColor rgb="FF4F81BD"/>
      </patternFill>
    </fill>
    <fill>
      <patternFill patternType="solid">
        <fgColor rgb="FFFFFFFF"/>
        <bgColor rgb="FFFFFFCC"/>
      </patternFill>
    </fill>
    <fill>
      <patternFill patternType="solid">
        <fgColor rgb="FF4F81BD"/>
        <bgColor rgb="FF558ED5"/>
      </patternFill>
    </fill>
    <fill>
      <patternFill patternType="solid">
        <fgColor rgb="FFE6B9B8"/>
        <bgColor rgb="FFBFBFBF"/>
      </patternFill>
    </fill>
    <fill>
      <patternFill patternType="solid">
        <fgColor rgb="FFFFFF00"/>
        <bgColor rgb="FFFFFF00"/>
      </patternFill>
    </fill>
    <fill>
      <patternFill patternType="solid">
        <fgColor rgb="FF953735"/>
        <bgColor rgb="FF993366"/>
      </patternFill>
    </fill>
    <fill>
      <patternFill patternType="solid">
        <fgColor rgb="FFD99694"/>
        <bgColor rgb="FFFF99CC"/>
      </patternFill>
    </fill>
    <fill>
      <patternFill patternType="solid">
        <fgColor rgb="FFD9D9D9"/>
        <bgColor rgb="FFBFBFBF"/>
      </patternFill>
    </fill>
    <fill>
      <patternFill patternType="solid">
        <fgColor rgb="FF969696"/>
        <bgColor rgb="FF9999FF"/>
      </patternFill>
    </fill>
    <fill>
      <patternFill patternType="solid">
        <fgColor rgb="FFBFBFBF"/>
        <bgColor rgb="FFE6B9B8"/>
      </patternFill>
    </fill>
  </fills>
  <borders count="24">
    <border diagonalUp="false" diagonalDown="false">
      <left/>
      <right/>
      <top/>
      <bottom/>
      <diagonal/>
    </border>
    <border diagonalUp="false" diagonalDown="false">
      <left style="thin"/>
      <right style="thin"/>
      <top style="thin"/>
      <bottom/>
      <diagonal/>
    </border>
    <border diagonalUp="false" diagonalDown="false">
      <left/>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thin"/>
      <right style="thin"/>
      <top/>
      <bottom style="thin"/>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right style="thin"/>
      <top/>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4" fontId="19" fillId="0" borderId="0" applyFont="true" applyBorder="true" applyAlignment="true" applyProtection="true">
      <alignment horizontal="general" vertical="bottom" textRotation="0" wrapText="false" indent="0" shrinkToFit="false"/>
      <protection locked="true" hidden="false"/>
    </xf>
  </cellStyleXfs>
  <cellXfs count="49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top" textRotation="0" wrapText="false" indent="0" shrinkToFit="false" readingOrder="1"/>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5" fillId="2" borderId="1" xfId="0" applyFont="true" applyBorder="true" applyAlignment="true" applyProtection="true">
      <alignment horizontal="center" vertical="center" textRotation="0" wrapText="true" indent="0" shrinkToFit="false" readingOrder="1"/>
      <protection locked="false" hidden="false"/>
    </xf>
    <xf numFmtId="164" fontId="5" fillId="2" borderId="2" xfId="0" applyFont="true" applyBorder="true" applyAlignment="true" applyProtection="true">
      <alignment horizontal="center" vertical="center" textRotation="0" wrapText="true" indent="0" shrinkToFit="false"/>
      <protection locked="false" hidden="false"/>
    </xf>
    <xf numFmtId="164" fontId="5" fillId="2" borderId="3" xfId="0" applyFont="true" applyBorder="true" applyAlignment="true" applyProtection="true">
      <alignment horizontal="center" vertical="center" textRotation="0" wrapText="true" indent="0" shrinkToFit="false"/>
      <protection locked="false" hidden="false"/>
    </xf>
    <xf numFmtId="164" fontId="5" fillId="2" borderId="4" xfId="0" applyFont="true" applyBorder="true" applyAlignment="true" applyProtection="true">
      <alignment horizontal="center" vertical="center" textRotation="0" wrapText="true" indent="0" shrinkToFit="false"/>
      <protection locked="false" hidden="false"/>
    </xf>
    <xf numFmtId="164" fontId="6" fillId="0" borderId="0" xfId="0" applyFont="true" applyBorder="false" applyAlignment="true" applyProtection="true">
      <alignment horizontal="center" vertical="bottom" textRotation="0" wrapText="false" indent="0" shrinkToFit="false"/>
      <protection locked="false" hidden="false"/>
    </xf>
    <xf numFmtId="164" fontId="6" fillId="2" borderId="0" xfId="0" applyFont="true" applyBorder="false" applyAlignment="true" applyProtection="true">
      <alignment horizontal="center" vertical="bottom" textRotation="0" wrapText="false" indent="0" shrinkToFit="false"/>
      <protection locked="false" hidden="false"/>
    </xf>
    <xf numFmtId="164" fontId="7" fillId="0" borderId="0" xfId="0" applyFont="true" applyBorder="true" applyAlignment="true" applyProtection="true">
      <alignment horizontal="center" vertical="center" textRotation="0" wrapText="true" indent="0" shrinkToFit="false" readingOrder="1"/>
      <protection locked="false" hidden="false"/>
    </xf>
    <xf numFmtId="164" fontId="4" fillId="0" borderId="2" xfId="0" applyFont="true" applyBorder="true" applyAlignment="true" applyProtection="true">
      <alignment horizontal="center" vertical="center" textRotation="0" wrapText="false" indent="0" shrinkToFit="false"/>
      <protection locked="false" hidden="false"/>
    </xf>
    <xf numFmtId="164" fontId="8" fillId="0" borderId="3" xfId="20" applyFont="true" applyBorder="true" applyAlignment="true" applyProtection="true">
      <alignment horizontal="center"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protection locked="false" hidden="false"/>
    </xf>
    <xf numFmtId="164" fontId="10" fillId="0" borderId="3" xfId="2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10" fillId="0" borderId="3" xfId="2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11" fillId="0" borderId="3" xfId="2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readingOrder="1"/>
      <protection locked="false" hidden="false"/>
    </xf>
    <xf numFmtId="164" fontId="4" fillId="0" borderId="3"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true" indent="0" shrinkToFit="false" readingOrder="1"/>
      <protection locked="false" hidden="false"/>
    </xf>
    <xf numFmtId="164" fontId="13" fillId="0" borderId="2" xfId="0" applyFont="true" applyBorder="true" applyAlignment="true" applyProtection="true">
      <alignment horizontal="center" vertical="center" textRotation="0" wrapText="false" indent="0" shrinkToFit="false"/>
      <protection locked="false" hidden="false"/>
    </xf>
    <xf numFmtId="164" fontId="14" fillId="0" borderId="3" xfId="20" applyFont="true" applyBorder="true" applyAlignment="true" applyProtection="true">
      <alignment horizontal="center" vertical="center" textRotation="0" wrapText="false" indent="0" shrinkToFit="false"/>
      <protection locked="false" hidden="false"/>
    </xf>
    <xf numFmtId="164" fontId="13" fillId="0" borderId="3" xfId="0" applyFont="true" applyBorder="true" applyAlignment="true" applyProtection="true">
      <alignment horizontal="center" vertical="center" textRotation="0" wrapText="false" indent="0" shrinkToFit="false"/>
      <protection locked="false" hidden="false"/>
    </xf>
    <xf numFmtId="164" fontId="15" fillId="0" borderId="3" xfId="20" applyFont="true" applyBorder="true" applyAlignment="true" applyProtection="true">
      <alignment horizontal="center" vertical="center" textRotation="0" wrapText="false" indent="0" shrinkToFit="false"/>
      <protection locked="false" hidden="false"/>
    </xf>
    <xf numFmtId="165" fontId="13" fillId="0" borderId="3" xfId="0" applyFont="true" applyBorder="true" applyAlignment="true" applyProtection="true">
      <alignment horizontal="center" vertical="center" textRotation="0" wrapText="false" indent="0" shrinkToFit="false"/>
      <protection locked="false" hidden="false"/>
    </xf>
    <xf numFmtId="164" fontId="13" fillId="0" borderId="4"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true">
      <alignment horizontal="center" vertical="center" textRotation="0" wrapText="false" indent="0" shrinkToFit="false"/>
      <protection locked="false" hidden="false"/>
    </xf>
    <xf numFmtId="164" fontId="7" fillId="0" borderId="5" xfId="0" applyFont="true" applyBorder="true" applyAlignment="true" applyProtection="true">
      <alignment horizontal="center" vertical="center" textRotation="0" wrapText="true" indent="0" shrinkToFit="false" readingOrder="1"/>
      <protection locked="false" hidden="false"/>
    </xf>
    <xf numFmtId="164" fontId="4" fillId="0" borderId="5" xfId="0" applyFont="true" applyBorder="true" applyAlignment="true" applyProtection="true">
      <alignment horizontal="center" vertical="center" textRotation="0" wrapText="true" indent="0" shrinkToFit="false" readingOrder="1"/>
      <protection locked="false" hidden="false"/>
    </xf>
    <xf numFmtId="164" fontId="4" fillId="0" borderId="4"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true" applyProtection="true">
      <alignment horizontal="center" vertical="center" textRotation="0" wrapText="false" indent="0" shrinkToFit="false"/>
      <protection locked="false" hidden="false"/>
    </xf>
    <xf numFmtId="164" fontId="7" fillId="0" borderId="6" xfId="0" applyFont="true" applyBorder="true" applyAlignment="true" applyProtection="true">
      <alignment horizontal="center" vertical="center" textRotation="0" wrapText="true" indent="0" shrinkToFit="false" readingOrder="1"/>
      <protection locked="false" hidden="false"/>
    </xf>
    <xf numFmtId="164" fontId="4" fillId="0" borderId="3" xfId="0" applyFont="true" applyBorder="true" applyAlignment="true" applyProtection="true">
      <alignment horizontal="center" vertical="center" textRotation="0" wrapText="true" indent="0" shrinkToFit="false"/>
      <protection locked="false" hidden="false"/>
    </xf>
    <xf numFmtId="164" fontId="7" fillId="0" borderId="7" xfId="0" applyFont="true" applyBorder="true" applyAlignment="true" applyProtection="true">
      <alignment horizontal="center" vertical="center" textRotation="0" wrapText="true" indent="0" shrinkToFit="false" readingOrder="1"/>
      <protection locked="false" hidden="false"/>
    </xf>
    <xf numFmtId="164" fontId="9" fillId="0" borderId="3" xfId="20" applyFont="true" applyBorder="true" applyAlignment="true" applyProtection="true">
      <alignment horizontal="center" vertical="center" textRotation="0" wrapText="false" indent="0" shrinkToFit="false"/>
      <protection locked="false" hidden="false"/>
    </xf>
    <xf numFmtId="164" fontId="12" fillId="0" borderId="5" xfId="0" applyFont="true" applyBorder="true" applyAlignment="true" applyProtection="true">
      <alignment horizontal="center" vertical="center" textRotation="0" wrapText="true" indent="0" shrinkToFit="false" readingOrder="1"/>
      <protection locked="false" hidden="false"/>
    </xf>
    <xf numFmtId="164" fontId="12" fillId="0" borderId="7" xfId="0" applyFont="true" applyBorder="true" applyAlignment="true" applyProtection="true">
      <alignment horizontal="center" vertical="center" textRotation="0" wrapText="false" indent="0" shrinkToFit="false"/>
      <protection locked="false" hidden="false"/>
    </xf>
    <xf numFmtId="164" fontId="7" fillId="0" borderId="3" xfId="0" applyFont="true" applyBorder="true" applyAlignment="true" applyProtection="true">
      <alignment horizontal="center" vertical="center" textRotation="0" wrapText="true" indent="0" shrinkToFit="false" readingOrder="1"/>
      <protection locked="false" hidden="false"/>
    </xf>
    <xf numFmtId="164" fontId="9" fillId="0" borderId="3" xfId="20" applyFont="true" applyBorder="true" applyAlignment="true" applyProtection="true">
      <alignment horizontal="center" vertical="center" textRotation="0" wrapText="true" indent="0" shrinkToFit="false"/>
      <protection locked="false" hidden="false"/>
    </xf>
    <xf numFmtId="164" fontId="16" fillId="0" borderId="0" xfId="0" applyFont="true" applyBorder="true" applyAlignment="true" applyProtection="true">
      <alignment horizontal="center" vertical="center" textRotation="0" wrapText="true" indent="0" shrinkToFit="false" readingOrder="1"/>
      <protection locked="false" hidden="false"/>
    </xf>
    <xf numFmtId="164" fontId="13"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true" applyAlignment="true" applyProtection="true">
      <alignment horizontal="center" vertical="center" textRotation="0" wrapText="false" indent="0" shrinkToFit="false"/>
      <protection locked="false" hidden="false"/>
    </xf>
    <xf numFmtId="164" fontId="17" fillId="0" borderId="0" xfId="0" applyFont="true" applyBorder="true" applyAlignment="true" applyProtection="true">
      <alignment horizontal="center" vertical="center" textRotation="0" wrapText="false" indent="0" shrinkToFit="false"/>
      <protection locked="false" hidden="false"/>
    </xf>
    <xf numFmtId="164" fontId="18" fillId="0" borderId="0" xfId="21"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true">
      <alignment horizontal="center" vertical="center" textRotation="0" wrapText="false" indent="0" shrinkToFit="false"/>
      <protection locked="false" hidden="false"/>
    </xf>
    <xf numFmtId="164" fontId="21" fillId="0" borderId="0"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true">
      <alignment horizontal="center" vertical="center" textRotation="0" wrapText="true" indent="0" shrinkToFit="false"/>
      <protection locked="false" hidden="false"/>
    </xf>
    <xf numFmtId="164" fontId="9" fillId="0" borderId="6" xfId="20" applyFont="true" applyBorder="true" applyAlignment="true" applyProtection="true">
      <alignment horizontal="center"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true" indent="0" shrinkToFit="false" readingOrder="1"/>
      <protection locked="fals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3" fillId="0" borderId="6" xfId="0" applyFont="true" applyBorder="true" applyAlignment="true" applyProtection="true">
      <alignment horizontal="center" vertical="center" textRotation="0" wrapText="true" indent="0" shrinkToFit="false" readingOrder="1"/>
      <protection locked="false" hidden="false"/>
    </xf>
    <xf numFmtId="164" fontId="22" fillId="0" borderId="0" xfId="0" applyFont="true" applyBorder="false" applyAlignment="true" applyProtection="true">
      <alignment horizontal="center" vertical="center" textRotation="0" wrapText="false" indent="0" shrinkToFit="false"/>
      <protection locked="false" hidden="false"/>
    </xf>
    <xf numFmtId="164" fontId="7" fillId="0" borderId="7" xfId="0" applyFont="true" applyBorder="true" applyAlignment="true" applyProtection="true">
      <alignment horizontal="center" vertical="center" textRotation="0" wrapText="true" indent="0" shrinkToFit="false"/>
      <protection locked="false" hidden="false"/>
    </xf>
    <xf numFmtId="164" fontId="8" fillId="0" borderId="3" xfId="0" applyFont="true" applyBorder="true" applyAlignment="true" applyProtection="true">
      <alignment horizontal="center" vertical="center" textRotation="0" wrapText="false" indent="0" shrinkToFit="false"/>
      <protection locked="false" hidden="false"/>
    </xf>
    <xf numFmtId="164" fontId="7" fillId="0" borderId="7" xfId="0" applyFont="true" applyBorder="true" applyAlignment="true" applyProtection="true">
      <alignment horizontal="center" vertical="top" textRotation="0" wrapText="true" indent="0" shrinkToFit="false" readingOrder="1"/>
      <protection locked="false" hidden="false"/>
    </xf>
    <xf numFmtId="164" fontId="8" fillId="0" borderId="3" xfId="20" applyFont="true" applyBorder="true" applyAlignment="true" applyProtection="true">
      <alignment horizontal="center" vertical="center" textRotation="0" wrapText="false" indent="0" shrinkToFit="false"/>
      <protection locked="true" hidden="false"/>
    </xf>
    <xf numFmtId="164" fontId="9" fillId="0" borderId="3" xfId="20" applyFont="true" applyBorder="true" applyAlignment="true" applyProtection="true">
      <alignment horizontal="center" vertical="center" textRotation="0" wrapText="false" indent="0" shrinkToFit="false"/>
      <protection locked="true" hidden="false"/>
    </xf>
    <xf numFmtId="164" fontId="13" fillId="0" borderId="7"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23" fillId="0" borderId="3" xfId="20" applyFont="true" applyBorder="true" applyAlignment="true" applyProtection="true">
      <alignment horizontal="center" vertical="center" textRotation="0" wrapText="true" indent="0" shrinkToFit="false"/>
      <protection locked="false" hidden="false"/>
    </xf>
    <xf numFmtId="164" fontId="17" fillId="0" borderId="0" xfId="0" applyFont="true" applyBorder="true" applyAlignment="true" applyProtection="true">
      <alignment horizontal="center" vertical="center" textRotation="0" wrapText="true" indent="0" shrinkToFit="false" readingOrder="1"/>
      <protection locked="false" hidden="false"/>
    </xf>
    <xf numFmtId="164" fontId="24" fillId="0" borderId="3" xfId="0" applyFont="true" applyBorder="true" applyAlignment="true" applyProtection="true">
      <alignment horizontal="center" vertical="center" textRotation="0" wrapText="true" indent="0" shrinkToFit="false"/>
      <protection locked="false" hidden="false"/>
    </xf>
    <xf numFmtId="164" fontId="13" fillId="0" borderId="3" xfId="0" applyFont="true" applyBorder="true" applyAlignment="true" applyProtection="true">
      <alignment horizontal="center" vertical="center" textRotation="0" wrapText="true" indent="0" shrinkToFit="false" readingOrder="1"/>
      <protection locked="false" hidden="false"/>
    </xf>
    <xf numFmtId="164" fontId="7" fillId="3" borderId="3" xfId="0" applyFont="true" applyBorder="true" applyAlignment="true" applyProtection="true">
      <alignment horizontal="center" vertical="center" textRotation="0" wrapText="true" indent="0" shrinkToFit="false" readingOrder="1"/>
      <protection locked="false" hidden="false"/>
    </xf>
    <xf numFmtId="164" fontId="7" fillId="3" borderId="7" xfId="0" applyFont="true" applyBorder="true" applyAlignment="true" applyProtection="true">
      <alignment horizontal="center" vertical="center" textRotation="0" wrapText="true" indent="0" shrinkToFit="false" readingOrder="1"/>
      <protection locked="false" hidden="false"/>
    </xf>
    <xf numFmtId="164" fontId="25" fillId="0" borderId="3" xfId="0" applyFont="true" applyBorder="true" applyAlignment="true" applyProtection="true">
      <alignment horizontal="center" vertical="center" textRotation="0" wrapText="false" indent="0" shrinkToFit="false"/>
      <protection locked="false" hidden="false"/>
    </xf>
    <xf numFmtId="164" fontId="9" fillId="0" borderId="0" xfId="2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center" vertical="center" textRotation="0" wrapText="false" indent="0" shrinkToFit="false"/>
      <protection locked="false" hidden="false"/>
    </xf>
    <xf numFmtId="164" fontId="9" fillId="0" borderId="3" xfId="0" applyFont="true" applyBorder="true" applyAlignment="true" applyProtection="true">
      <alignment horizontal="center" vertical="center" textRotation="0" wrapText="false" indent="0" shrinkToFit="false"/>
      <protection locked="false" hidden="false"/>
    </xf>
    <xf numFmtId="164" fontId="26" fillId="0" borderId="3" xfId="0" applyFont="true" applyBorder="true" applyAlignment="true" applyProtection="true">
      <alignment horizontal="center" vertical="center" textRotation="0" wrapText="false" indent="0" shrinkToFit="false"/>
      <protection locked="false" hidden="false"/>
    </xf>
    <xf numFmtId="164" fontId="0" fillId="0" borderId="3" xfId="0" applyFont="false" applyBorder="true" applyAlignment="true" applyProtection="true">
      <alignment horizontal="center" vertical="center" textRotation="0" wrapText="false" indent="0" shrinkToFit="false"/>
      <protection locked="false" hidden="false"/>
    </xf>
    <xf numFmtId="164" fontId="27" fillId="0" borderId="4" xfId="0" applyFont="true" applyBorder="true" applyAlignment="true" applyProtection="true">
      <alignment horizontal="center" vertical="center" textRotation="0" wrapText="false" indent="0" shrinkToFit="false"/>
      <protection locked="false" hidden="false"/>
    </xf>
    <xf numFmtId="164" fontId="0" fillId="0" borderId="3" xfId="0" applyFont="true" applyBorder="true" applyAlignment="true" applyProtection="true">
      <alignment horizontal="center" vertical="center" textRotation="0" wrapText="false" indent="0" shrinkToFit="false"/>
      <protection locked="false" hidden="false"/>
    </xf>
    <xf numFmtId="164" fontId="8" fillId="0" borderId="0" xfId="0" applyFont="true" applyBorder="false" applyAlignment="true" applyProtection="true">
      <alignment horizontal="center" vertical="center" textRotation="0" wrapText="false" indent="0" shrinkToFit="false"/>
      <protection locked="false" hidden="false"/>
    </xf>
    <xf numFmtId="164" fontId="4" fillId="3" borderId="7" xfId="0" applyFont="true" applyBorder="true" applyAlignment="true" applyProtection="true">
      <alignment horizontal="center" vertical="center" textRotation="0" wrapText="true" indent="0" shrinkToFit="false" readingOrder="1"/>
      <protection locked="false" hidden="false"/>
    </xf>
    <xf numFmtId="164" fontId="4" fillId="0" borderId="7" xfId="0" applyFont="true" applyBorder="true" applyAlignment="true" applyProtection="true">
      <alignment horizontal="center" vertical="center" textRotation="0" wrapText="true" indent="0" shrinkToFit="false" readingOrder="1"/>
      <protection locked="false" hidden="false"/>
    </xf>
    <xf numFmtId="164" fontId="17" fillId="0" borderId="7" xfId="0" applyFont="true" applyBorder="true" applyAlignment="true" applyProtection="true">
      <alignment horizontal="center" vertical="center" textRotation="0" wrapText="true" indent="0" shrinkToFit="false" readingOrder="1"/>
      <protection locked="false" hidden="false"/>
    </xf>
    <xf numFmtId="164" fontId="27" fillId="0" borderId="0" xfId="0" applyFont="true" applyBorder="false" applyAlignment="true" applyProtection="true">
      <alignment horizontal="center" vertical="center" textRotation="0" wrapText="false" indent="0" shrinkToFit="false"/>
      <protection locked="false" hidden="false"/>
    </xf>
    <xf numFmtId="164" fontId="4" fillId="3" borderId="6" xfId="0" applyFont="true" applyBorder="true" applyAlignment="true" applyProtection="true">
      <alignment horizontal="center" vertical="center" textRotation="0" wrapText="true" indent="0" shrinkToFit="false" readingOrder="1"/>
      <protection locked="false" hidden="false"/>
    </xf>
    <xf numFmtId="164" fontId="4" fillId="0" borderId="6" xfId="0" applyFont="true" applyBorder="true" applyAlignment="true" applyProtection="true">
      <alignment horizontal="center" vertical="center" textRotation="0" wrapText="true" indent="0" shrinkToFit="false" readingOrder="1"/>
      <protection locked="false" hidden="false"/>
    </xf>
    <xf numFmtId="164" fontId="13" fillId="0" borderId="3" xfId="0" applyFont="true" applyBorder="true" applyAlignment="true" applyProtection="true">
      <alignment horizontal="center" vertical="center" textRotation="0" wrapText="true" indent="0" shrinkToFit="false"/>
      <protection locked="false" hidden="false"/>
    </xf>
    <xf numFmtId="164" fontId="28" fillId="0" borderId="3" xfId="0" applyFont="true" applyBorder="true" applyAlignment="true" applyProtection="true">
      <alignment horizontal="center" vertical="center" textRotation="0" wrapText="false" indent="0" shrinkToFit="false"/>
      <protection locked="false" hidden="false"/>
    </xf>
    <xf numFmtId="164" fontId="27" fillId="0" borderId="3"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29" fillId="0" borderId="2"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true">
      <alignment horizontal="center" vertical="center" textRotation="0" wrapText="false" indent="0" shrinkToFit="false" readingOrder="1"/>
      <protection locked="false" hidden="false"/>
    </xf>
    <xf numFmtId="164" fontId="4" fillId="0" borderId="7" xfId="0" applyFont="true" applyBorder="true" applyAlignment="true" applyProtection="true">
      <alignment horizontal="center" vertical="center" textRotation="0" wrapText="false" indent="0" shrinkToFit="false" readingOrder="1"/>
      <protection locked="false" hidden="false"/>
    </xf>
    <xf numFmtId="164" fontId="30" fillId="0" borderId="3" xfId="20" applyFont="true" applyBorder="true" applyAlignment="true" applyProtection="true">
      <alignment horizontal="center"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readingOrder="1"/>
      <protection locked="false" hidden="false"/>
    </xf>
    <xf numFmtId="164" fontId="13" fillId="3" borderId="3" xfId="0" applyFont="true" applyBorder="true" applyAlignment="true" applyProtection="true">
      <alignment horizontal="center" vertical="center" textRotation="0" wrapText="true" indent="0" shrinkToFit="false" readingOrder="1"/>
      <protection locked="false" hidden="false"/>
    </xf>
    <xf numFmtId="164" fontId="13" fillId="3" borderId="7" xfId="0" applyFont="true" applyBorder="true" applyAlignment="true" applyProtection="true">
      <alignment horizontal="center" vertical="center" textRotation="0" wrapText="true" indent="0" shrinkToFit="false" readingOrder="1"/>
      <protection locked="fals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5" fontId="13" fillId="0" borderId="0"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center" vertical="top" textRotation="0" wrapText="true" indent="0" shrinkToFit="false" readingOrder="1"/>
      <protection locked="false" hidden="false"/>
    </xf>
    <xf numFmtId="164" fontId="10"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31"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readingOrder="1"/>
      <protection locked="true" hidden="false"/>
    </xf>
    <xf numFmtId="164" fontId="4" fillId="0" borderId="0" xfId="0" applyFont="true" applyBorder="true" applyAlignment="true" applyProtection="false">
      <alignment horizontal="center" vertical="center" textRotation="0" wrapText="true" indent="0" shrinkToFit="false" readingOrder="1"/>
      <protection locked="true" hidden="false"/>
    </xf>
    <xf numFmtId="166" fontId="4" fillId="0" borderId="0" xfId="0" applyFont="true" applyBorder="true" applyAlignment="true" applyProtection="false">
      <alignment horizontal="center" vertical="center" textRotation="0" wrapText="true" indent="0" shrinkToFit="false" readingOrder="1"/>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35" fillId="4" borderId="0" xfId="0" applyFont="true" applyBorder="true" applyAlignment="true" applyProtection="true">
      <alignment horizontal="center" vertical="center" textRotation="0" wrapText="true" indent="0" shrinkToFit="false" readingOrder="1"/>
      <protection locked="false" hidden="false"/>
    </xf>
    <xf numFmtId="166" fontId="35" fillId="4" borderId="0" xfId="0" applyFont="true" applyBorder="true" applyAlignment="true" applyProtection="true">
      <alignment horizontal="center" vertical="center" textRotation="0" wrapText="true" indent="0" shrinkToFit="false" readingOrder="1"/>
      <protection locked="false" hidden="false"/>
    </xf>
    <xf numFmtId="164" fontId="35"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true">
      <alignment horizontal="center" vertical="center" textRotation="0" wrapText="true" indent="0" shrinkToFit="false"/>
      <protection locked="false" hidden="false"/>
    </xf>
    <xf numFmtId="167" fontId="32" fillId="0" borderId="0" xfId="0" applyFont="true" applyBorder="true" applyAlignment="true" applyProtection="true">
      <alignment horizontal="center" vertical="center" textRotation="0" wrapText="true" indent="0" shrinkToFit="false" readingOrder="1"/>
      <protection locked="false" hidden="false"/>
    </xf>
    <xf numFmtId="167" fontId="17" fillId="0" borderId="0" xfId="0" applyFont="true" applyBorder="true" applyAlignment="true" applyProtection="true">
      <alignment horizontal="center" vertical="center" textRotation="0" wrapText="true" indent="0" shrinkToFit="false" readingOrder="1"/>
      <protection locked="false" hidden="false"/>
    </xf>
    <xf numFmtId="166" fontId="32"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6" fontId="17" fillId="0" borderId="0" xfId="0" applyFont="true" applyBorder="true" applyAlignment="true" applyProtection="true">
      <alignment horizontal="center" vertical="center" textRotation="0" wrapText="true" indent="0" shrinkToFit="false" readingOrder="1"/>
      <protection locked="false" hidden="false"/>
    </xf>
    <xf numFmtId="164" fontId="37" fillId="0" borderId="0" xfId="0" applyFont="true" applyBorder="true" applyAlignment="true" applyProtection="false">
      <alignment horizontal="left" vertical="top" textRotation="0" wrapText="true" indent="0" shrinkToFit="false" readingOrder="1"/>
      <protection locked="true" hidden="false"/>
    </xf>
    <xf numFmtId="164" fontId="32" fillId="0" borderId="0" xfId="0" applyFont="true" applyBorder="true" applyAlignment="true" applyProtection="true">
      <alignment horizontal="general" vertical="top" textRotation="0" wrapText="true" indent="0" shrinkToFit="false" readingOrder="1"/>
      <protection locked="false" hidden="false"/>
    </xf>
    <xf numFmtId="164" fontId="32" fillId="0" borderId="0" xfId="0" applyFont="true" applyBorder="true" applyAlignment="true" applyProtection="true">
      <alignment horizontal="center" vertical="top" textRotation="0" wrapText="true" indent="0" shrinkToFit="false" readingOrder="1"/>
      <protection locked="false" hidden="false"/>
    </xf>
    <xf numFmtId="168" fontId="4" fillId="0" borderId="0" xfId="0" applyFont="true" applyBorder="true" applyAlignment="true" applyProtection="true">
      <alignment horizontal="center" vertical="center" textRotation="0" wrapText="true" indent="0" shrinkToFit="false" readingOrder="1"/>
      <protection locked="false" hidden="false"/>
    </xf>
    <xf numFmtId="164" fontId="32" fillId="0" borderId="0" xfId="0" applyFont="true" applyBorder="true" applyAlignment="true" applyProtection="true">
      <alignment horizontal="left" vertical="top" textRotation="0" wrapText="true" indent="0" shrinkToFit="false" readingOrder="1"/>
      <protection locked="false" hidden="false"/>
    </xf>
    <xf numFmtId="164" fontId="27" fillId="0" borderId="0" xfId="0" applyFont="true" applyBorder="true" applyAlignment="false" applyProtection="true">
      <alignment horizontal="general" vertical="bottom" textRotation="0" wrapText="false" indent="0" shrinkToFit="false"/>
      <protection locked="false" hidden="false"/>
    </xf>
    <xf numFmtId="164" fontId="0" fillId="0" borderId="0" xfId="0" applyFont="true" applyBorder="true" applyAlignment="true" applyProtection="true">
      <alignment horizontal="general" vertical="bottom" textRotation="0" wrapText="false" indent="0" shrinkToFit="false"/>
      <protection locked="false" hidden="false"/>
    </xf>
    <xf numFmtId="164" fontId="22" fillId="0" borderId="0" xfId="0" applyFont="true" applyBorder="true" applyAlignment="true" applyProtection="true">
      <alignment horizontal="center" vertical="center" textRotation="0" wrapText="true" indent="0" shrinkToFit="false"/>
      <protection locked="false" hidden="false"/>
    </xf>
    <xf numFmtId="164" fontId="22" fillId="0" borderId="0" xfId="0" applyFont="true" applyBorder="true" applyAlignment="true" applyProtection="true">
      <alignment horizontal="center" vertical="center" textRotation="0" wrapText="false" indent="0" shrinkToFit="false"/>
      <protection locked="false" hidden="false"/>
    </xf>
    <xf numFmtId="164" fontId="17" fillId="0" borderId="0" xfId="0" applyFont="true" applyBorder="true" applyAlignment="true" applyProtection="true">
      <alignment horizontal="center" vertical="top" textRotation="0" wrapText="true" indent="0" shrinkToFit="false" readingOrder="1"/>
      <protection locked="false" hidden="false"/>
    </xf>
    <xf numFmtId="164" fontId="27" fillId="0" borderId="0" xfId="0" applyFont="true" applyBorder="true" applyAlignment="true" applyProtection="true">
      <alignment horizontal="center" vertical="center" textRotation="0" wrapText="false" indent="0" shrinkToFit="false"/>
      <protection locked="false" hidden="false"/>
    </xf>
    <xf numFmtId="167" fontId="31"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false" applyAlignment="true" applyProtection="true">
      <alignment horizontal="general" vertical="center" textRotation="0" wrapText="true" indent="0" shrinkToFit="false"/>
      <protection locked="fals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64" fontId="16" fillId="0" borderId="0" xfId="0" applyFont="true" applyBorder="fals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readingOrder="1"/>
      <protection locked="false" hidden="false"/>
    </xf>
    <xf numFmtId="167" fontId="39" fillId="0" borderId="0" xfId="0" applyFont="true" applyBorder="true" applyAlignment="true" applyProtection="true">
      <alignment horizontal="center" vertical="center" textRotation="0" wrapText="true" indent="0" shrinkToFit="false" readingOrder="1"/>
      <protection locked="false" hidden="false"/>
    </xf>
    <xf numFmtId="164" fontId="40" fillId="0" borderId="0" xfId="0" applyFont="true" applyBorder="true" applyAlignment="true" applyProtection="true">
      <alignment horizontal="center" vertical="center" textRotation="0" wrapText="true" indent="0" shrinkToFit="false" readingOrder="1"/>
      <protection locked="false" hidden="false"/>
    </xf>
    <xf numFmtId="166" fontId="31"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false" applyAlignment="true" applyProtection="true">
      <alignment horizontal="center" vertical="center" textRotation="0" wrapText="false" indent="0" shrinkToFit="false"/>
      <protection locked="false" hidden="false"/>
    </xf>
    <xf numFmtId="164" fontId="16" fillId="0" borderId="0" xfId="0" applyFont="true" applyBorder="false" applyAlignment="true" applyProtection="true">
      <alignment horizontal="center" vertical="bottom" textRotation="0" wrapText="true" indent="0" shrinkToFit="false"/>
      <protection locked="false" hidden="false"/>
    </xf>
    <xf numFmtId="164" fontId="13" fillId="0" borderId="0" xfId="0" applyFont="true" applyBorder="false" applyAlignment="true" applyProtection="true">
      <alignment horizontal="center" vertical="bottom" textRotation="0" wrapText="true" indent="0" shrinkToFit="false"/>
      <protection locked="false" hidden="false"/>
    </xf>
    <xf numFmtId="169" fontId="4" fillId="0" borderId="0" xfId="0" applyFont="true" applyBorder="true" applyAlignment="true" applyProtection="true">
      <alignment horizontal="center" vertical="center" textRotation="0" wrapText="true" indent="0" shrinkToFit="false" readingOrder="1"/>
      <protection locked="false" hidden="false"/>
    </xf>
    <xf numFmtId="164" fontId="13" fillId="0" borderId="0" xfId="0" applyFont="true" applyBorder="false" applyAlignment="true" applyProtection="true">
      <alignment horizontal="center" vertical="center" textRotation="0" wrapText="true" indent="0" shrinkToFit="false"/>
      <protection locked="false" hidden="false"/>
    </xf>
    <xf numFmtId="165" fontId="32" fillId="0" borderId="0"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true" applyAlignment="true" applyProtection="true">
      <alignment horizontal="center" vertical="center" textRotation="0" wrapText="false" indent="0" shrinkToFit="false" readingOrder="1"/>
      <protection locked="false" hidden="false"/>
    </xf>
    <xf numFmtId="164" fontId="41" fillId="0" borderId="0" xfId="0" applyFont="true" applyBorder="fals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true" applyAlignment="true" applyProtection="true">
      <alignment horizontal="general" vertical="bottom" textRotation="0" wrapText="true" indent="0" shrinkToFit="false"/>
      <protection locked="fals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false" applyAlignment="true" applyProtection="false">
      <alignment horizontal="center" vertical="center" textRotation="0" wrapText="false" indent="0" shrinkToFit="false"/>
      <protection locked="true" hidden="false"/>
    </xf>
    <xf numFmtId="167" fontId="44" fillId="0" borderId="0" xfId="0" applyFont="true" applyBorder="true" applyAlignment="true" applyProtection="true">
      <alignment horizontal="center" vertical="center" textRotation="0" wrapText="true" indent="0" shrinkToFit="false" readingOrder="1"/>
      <protection locked="false" hidden="false"/>
    </xf>
    <xf numFmtId="166" fontId="4"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center" vertical="center" textRotation="0" wrapText="false" indent="0" shrinkToFit="false" readingOrder="1"/>
      <protection locked="false" hidden="false"/>
    </xf>
    <xf numFmtId="164" fontId="45" fillId="0" borderId="0" xfId="0" applyFont="true" applyBorder="true" applyAlignment="true" applyProtection="true">
      <alignment horizontal="general" vertical="top" textRotation="0" wrapText="true" indent="0" shrinkToFit="false" readingOrder="1"/>
      <protection locked="false" hidden="false"/>
    </xf>
    <xf numFmtId="164" fontId="45" fillId="0" borderId="0" xfId="0" applyFont="true" applyBorder="true" applyAlignment="true" applyProtection="true">
      <alignment horizontal="center" vertical="top" textRotation="0" wrapText="true" indent="0" shrinkToFit="false" readingOrder="1"/>
      <protection locked="false" hidden="false"/>
    </xf>
    <xf numFmtId="164" fontId="45" fillId="0" borderId="0" xfId="0" applyFont="true" applyBorder="true" applyAlignment="true" applyProtection="true">
      <alignment horizontal="center" vertical="center" textRotation="0" wrapText="true" indent="0" shrinkToFit="false" readingOrder="1"/>
      <protection locked="false" hidden="false"/>
    </xf>
    <xf numFmtId="167" fontId="45" fillId="0" borderId="0" xfId="0" applyFont="true" applyBorder="true" applyAlignment="true" applyProtection="true">
      <alignment horizontal="center" vertical="center" textRotation="0" wrapText="true" indent="0" shrinkToFit="false" readingOrder="1"/>
      <protection locked="false" hidden="false"/>
    </xf>
    <xf numFmtId="166" fontId="45" fillId="0" borderId="0" xfId="0" applyFont="true" applyBorder="true" applyAlignment="true" applyProtection="true">
      <alignment horizontal="center" vertical="center" textRotation="0" wrapText="true" indent="0" shrinkToFit="false" readingOrder="1"/>
      <protection locked="false" hidden="false"/>
    </xf>
    <xf numFmtId="164" fontId="37" fillId="0" borderId="0" xfId="0" applyFont="true" applyBorder="true" applyAlignment="true" applyProtection="false">
      <alignment horizontal="center" vertical="center" textRotation="0" wrapText="true" indent="0" shrinkToFit="false" readingOrder="1"/>
      <protection locked="true" hidden="false"/>
    </xf>
    <xf numFmtId="164" fontId="46" fillId="0" borderId="0" xfId="0" applyFont="true" applyBorder="true" applyAlignment="false" applyProtection="false">
      <alignment horizontal="general" vertical="bottom" textRotation="0" wrapText="false" indent="0" shrinkToFit="false"/>
      <protection locked="true" hidden="false"/>
    </xf>
    <xf numFmtId="170" fontId="32" fillId="0" borderId="0" xfId="0" applyFont="true" applyBorder="true" applyAlignment="true" applyProtection="true">
      <alignment horizontal="center" vertical="center" textRotation="0" wrapText="true" indent="0" shrinkToFit="false"/>
      <protection locked="false" hidden="false"/>
    </xf>
    <xf numFmtId="170" fontId="32" fillId="0" borderId="0" xfId="0" applyFont="true" applyBorder="true" applyAlignment="true" applyProtection="true">
      <alignment horizontal="center" vertical="center" textRotation="0" wrapText="true" indent="0" shrinkToFit="false" readingOrder="1"/>
      <protection locked="false" hidden="false"/>
    </xf>
    <xf numFmtId="170" fontId="17" fillId="0" borderId="0" xfId="0" applyFont="true" applyBorder="true" applyAlignment="true" applyProtection="true">
      <alignment horizontal="center" vertical="center" textRotation="0" wrapText="true" indent="0" shrinkToFit="false" readingOrder="1"/>
      <protection locked="false" hidden="false"/>
    </xf>
    <xf numFmtId="166" fontId="32" fillId="0" borderId="0" xfId="0" applyFont="true" applyBorder="true" applyAlignment="true" applyProtection="true">
      <alignment horizontal="center" vertical="center" textRotation="0" wrapText="true" indent="0" shrinkToFit="false"/>
      <protection locked="false" hidden="false"/>
    </xf>
    <xf numFmtId="164" fontId="32" fillId="0" borderId="0" xfId="0" applyFont="true" applyBorder="true" applyAlignment="true" applyProtection="true">
      <alignment horizontal="general" vertical="center" textRotation="0" wrapText="true" indent="0" shrinkToFit="false" readingOrder="1"/>
      <protection locked="fals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7" fontId="31" fillId="0" borderId="0" xfId="0" applyFont="true" applyBorder="true" applyAlignment="true" applyProtection="true">
      <alignment horizontal="center" vertical="top" textRotation="0" wrapText="true" indent="0" shrinkToFit="false" readingOrder="1"/>
      <protection locked="fals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true">
      <alignment horizontal="general" vertical="top" textRotation="0" wrapText="true" indent="0" shrinkToFit="false" readingOrder="1"/>
      <protection locked="false" hidden="false"/>
    </xf>
    <xf numFmtId="164" fontId="42" fillId="0" borderId="0" xfId="0" applyFont="true" applyBorder="false" applyAlignment="true" applyProtection="false">
      <alignment horizontal="center" vertical="center" textRotation="0" wrapText="true" indent="0" shrinkToFit="false"/>
      <protection locked="true" hidden="false"/>
    </xf>
    <xf numFmtId="164" fontId="42" fillId="0" borderId="0" xfId="0" applyFont="true" applyBorder="false" applyAlignment="true" applyProtection="true">
      <alignment horizontal="center" vertical="center" textRotation="0" wrapText="true" indent="0" shrinkToFit="false"/>
      <protection locked="false" hidden="false"/>
    </xf>
    <xf numFmtId="164" fontId="49"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true" applyAlignment="true" applyProtection="true">
      <alignment horizontal="center" vertical="center" textRotation="0" wrapText="true" indent="0" shrinkToFit="false"/>
      <protection locked="false" hidden="false"/>
    </xf>
    <xf numFmtId="167" fontId="32" fillId="3"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false" applyAlignment="true" applyProtection="true">
      <alignment horizontal="center" vertical="center" textRotation="0" wrapText="true" indent="0" shrinkToFit="false"/>
      <protection locked="false" hidden="false"/>
    </xf>
    <xf numFmtId="165" fontId="4" fillId="0" borderId="0" xfId="0" applyFont="true" applyBorder="true" applyAlignment="true" applyProtection="true">
      <alignment horizontal="center" vertical="center" textRotation="0" wrapText="true" indent="0" shrinkToFit="false" readingOrder="1"/>
      <protection locked="false" hidden="false"/>
    </xf>
    <xf numFmtId="171" fontId="4" fillId="0" borderId="0" xfId="0" applyFont="true" applyBorder="true" applyAlignment="true" applyProtection="true">
      <alignment horizontal="center" vertical="center" textRotation="0" wrapText="true" indent="0" shrinkToFit="false" readingOrder="1"/>
      <protection locked="false" hidden="false"/>
    </xf>
    <xf numFmtId="164" fontId="50"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64" fontId="16" fillId="0" borderId="0" xfId="0" applyFont="true" applyBorder="false" applyAlignment="true" applyProtection="true">
      <alignment horizontal="center" vertical="top" textRotation="0" wrapText="true" indent="0" shrinkToFit="false"/>
      <protection locked="false" hidden="false"/>
    </xf>
    <xf numFmtId="168" fontId="17" fillId="0" borderId="0" xfId="0" applyFont="true" applyBorder="true" applyAlignment="true" applyProtection="true">
      <alignment horizontal="center" vertical="center" textRotation="0" wrapText="true" indent="0" shrinkToFit="false" readingOrder="1"/>
      <protection locked="false" hidden="false"/>
    </xf>
    <xf numFmtId="167" fontId="16"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true" applyAlignment="true" applyProtection="false">
      <alignment horizontal="center" vertical="center" textRotation="0" wrapText="true" indent="0" shrinkToFit="false" readingOrder="1"/>
      <protection locked="true" hidden="false"/>
    </xf>
    <xf numFmtId="166" fontId="16" fillId="0" borderId="0" xfId="0" applyFont="true" applyBorder="true" applyAlignment="true" applyProtection="true">
      <alignment horizontal="center" vertical="center" textRotation="0" wrapText="true" indent="0" shrinkToFit="false" readingOrder="1"/>
      <protection locked="false" hidden="false"/>
    </xf>
    <xf numFmtId="164" fontId="25" fillId="0" borderId="0" xfId="0" applyFont="true" applyBorder="true" applyAlignment="true" applyProtection="true">
      <alignment horizontal="center" vertical="center" textRotation="0" wrapText="true" indent="0" shrinkToFit="false" readingOrder="1"/>
      <protection locked="false" hidden="false"/>
    </xf>
    <xf numFmtId="172" fontId="45" fillId="0" borderId="0" xfId="0" applyFont="true" applyBorder="true" applyAlignment="true" applyProtection="true">
      <alignment horizontal="center" vertical="center" textRotation="0" wrapText="true" indent="0" shrinkToFit="false" readingOrder="1"/>
      <protection locked="false" hidden="false"/>
    </xf>
    <xf numFmtId="167" fontId="12" fillId="0" borderId="0" xfId="0" applyFont="true" applyBorder="true" applyAlignment="true" applyProtection="true">
      <alignment horizontal="center" vertical="center" textRotation="0" wrapText="true" indent="0" shrinkToFit="false" readingOrder="1"/>
      <protection locked="false" hidden="false"/>
    </xf>
    <xf numFmtId="166" fontId="4" fillId="0" borderId="0" xfId="0" applyFont="true" applyBorder="false" applyAlignment="true" applyProtection="true">
      <alignment horizontal="center" vertical="center" textRotation="0" wrapText="false" indent="0" shrinkToFit="false"/>
      <protection locked="false" hidden="false"/>
    </xf>
    <xf numFmtId="164" fontId="4" fillId="5" borderId="0" xfId="0" applyFont="true" applyBorder="true" applyAlignment="true" applyProtection="true">
      <alignment horizontal="center" vertical="center" textRotation="0" wrapText="true" indent="0" shrinkToFit="false" readingOrder="1"/>
      <protection locked="false" hidden="false"/>
    </xf>
    <xf numFmtId="173" fontId="13" fillId="0" borderId="0"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true" applyAlignment="true" applyProtection="true">
      <alignment horizontal="general" vertical="bottom" textRotation="0" wrapText="true" indent="0" shrinkToFit="false"/>
      <protection locked="false" hidden="false"/>
    </xf>
    <xf numFmtId="164" fontId="37" fillId="0" borderId="0" xfId="0" applyFont="true" applyBorder="true" applyAlignment="true" applyProtection="true">
      <alignment horizontal="center" vertical="center" textRotation="0" wrapText="true" indent="0" shrinkToFit="false" readingOrder="1"/>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51" fillId="0" borderId="0" xfId="0" applyFont="true" applyBorder="true" applyAlignment="true" applyProtection="true">
      <alignment horizontal="center" vertical="center" textRotation="0" wrapText="true" indent="0" shrinkToFit="false" readingOrder="1"/>
      <protection locked="false" hidden="false"/>
    </xf>
    <xf numFmtId="174" fontId="32" fillId="0" borderId="0" xfId="0" applyFont="true" applyBorder="true" applyAlignment="true" applyProtection="true">
      <alignment horizontal="center" vertical="center" textRotation="0" wrapText="true" indent="0" shrinkToFit="false" readingOrder="1"/>
      <protection locked="false" hidden="false"/>
    </xf>
    <xf numFmtId="164" fontId="52" fillId="0" borderId="0" xfId="0" applyFont="true" applyBorder="true" applyAlignment="true" applyProtection="false">
      <alignment horizontal="center" vertical="center" textRotation="0" wrapText="true" indent="0" shrinkToFit="false" readingOrder="1"/>
      <protection locked="true" hidden="false"/>
    </xf>
    <xf numFmtId="174" fontId="17"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true" applyBorder="true" applyAlignment="true" applyProtection="false">
      <alignment horizontal="center" vertical="center" textRotation="0" wrapText="false" indent="0" shrinkToFit="false"/>
      <protection locked="true" hidden="false"/>
    </xf>
    <xf numFmtId="166" fontId="32" fillId="6"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true" applyAlignment="true" applyProtection="false">
      <alignment horizontal="center" vertical="center" textRotation="0" wrapText="true" indent="0" shrinkToFit="false" readingOrder="1"/>
      <protection locked="true" hidden="false"/>
    </xf>
    <xf numFmtId="171" fontId="37" fillId="0" borderId="0" xfId="0" applyFont="true" applyBorder="true" applyAlignment="true" applyProtection="false">
      <alignment horizontal="center" vertical="center" textRotation="0" wrapText="true" indent="0" shrinkToFit="false" readingOrder="1"/>
      <protection locked="true" hidden="false"/>
    </xf>
    <xf numFmtId="172" fontId="32" fillId="0" borderId="0" xfId="0" applyFont="true" applyBorder="true" applyAlignment="true" applyProtection="true">
      <alignment horizontal="center" vertical="center" textRotation="0" wrapText="true" indent="0" shrinkToFit="false" readingOrder="1"/>
      <protection locked="false" hidden="false"/>
    </xf>
    <xf numFmtId="175" fontId="4" fillId="0" borderId="0" xfId="0" applyFont="true" applyBorder="true" applyAlignment="true" applyProtection="true">
      <alignment horizontal="center" vertical="center" textRotation="0" wrapText="true" indent="0" shrinkToFit="false" readingOrder="1"/>
      <protection locked="false" hidden="false"/>
    </xf>
    <xf numFmtId="175" fontId="4" fillId="0" borderId="0" xfId="0" applyFont="true" applyBorder="true" applyAlignment="true" applyProtection="false">
      <alignment horizontal="center" vertical="center" textRotation="0" wrapText="true" indent="0" shrinkToFit="false" readingOrder="1"/>
      <protection locked="true" hidden="false"/>
    </xf>
    <xf numFmtId="164" fontId="4" fillId="0" borderId="0" xfId="0" applyFont="true" applyBorder="true" applyAlignment="true" applyProtection="true">
      <alignment horizontal="left" vertical="center" textRotation="0" wrapText="true" indent="0" shrinkToFit="false" readingOrder="1"/>
      <protection locked="false" hidden="false"/>
    </xf>
    <xf numFmtId="176" fontId="32" fillId="0" borderId="0" xfId="0" applyFont="true" applyBorder="true" applyAlignment="true" applyProtection="true">
      <alignment horizontal="center" vertical="center" textRotation="0" wrapText="true" indent="0" shrinkToFit="false" readingOrder="1"/>
      <protection locked="false" hidden="false"/>
    </xf>
    <xf numFmtId="164" fontId="54" fillId="0" borderId="0" xfId="0" applyFont="true" applyBorder="true" applyAlignment="true" applyProtection="true">
      <alignment horizontal="center" vertical="center" textRotation="0" wrapText="true" indent="0" shrinkToFit="false" readingOrder="1"/>
      <protection locked="false" hidden="false"/>
    </xf>
    <xf numFmtId="177" fontId="32" fillId="0"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true" applyAlignment="true" applyProtection="false">
      <alignment horizontal="center" vertical="center" textRotation="0" wrapText="true" indent="0" shrinkToFit="false" readingOrder="1"/>
      <protection locked="true" hidden="false"/>
    </xf>
    <xf numFmtId="164" fontId="37" fillId="3" borderId="0" xfId="0" applyFont="true" applyBorder="true" applyAlignment="true" applyProtection="true">
      <alignment horizontal="center" vertical="center" textRotation="0" wrapText="true" indent="0" shrinkToFit="false" readingOrder="1"/>
      <protection locked="false" hidden="false"/>
    </xf>
    <xf numFmtId="166" fontId="45" fillId="3" borderId="0" xfId="0" applyFont="true" applyBorder="true" applyAlignment="true" applyProtection="true">
      <alignment horizontal="center" vertical="center" textRotation="0" wrapText="true" indent="0" shrinkToFit="false" readingOrder="1"/>
      <protection locked="false" hidden="false"/>
    </xf>
    <xf numFmtId="178" fontId="17" fillId="0" borderId="0" xfId="0" applyFont="true" applyBorder="true" applyAlignment="true" applyProtection="true">
      <alignment horizontal="center" vertical="center" textRotation="0" wrapText="true" indent="0" shrinkToFit="false" readingOrder="1"/>
      <protection locked="false" hidden="false"/>
    </xf>
    <xf numFmtId="172" fontId="17" fillId="0" borderId="0" xfId="0" applyFont="true" applyBorder="true" applyAlignment="true" applyProtection="true">
      <alignment horizontal="center" vertical="center" textRotation="0" wrapText="true" indent="0" shrinkToFit="false" readingOrder="1"/>
      <protection locked="false" hidden="false"/>
    </xf>
    <xf numFmtId="164" fontId="27" fillId="0" borderId="0" xfId="0" applyFont="true" applyBorder="true" applyAlignment="true" applyProtection="false">
      <alignment horizontal="general" vertical="center" textRotation="0" wrapText="true" indent="0" shrinkToFit="false"/>
      <protection locked="true" hidden="false"/>
    </xf>
    <xf numFmtId="166" fontId="45" fillId="0" borderId="0" xfId="0" applyFont="true" applyBorder="true" applyAlignment="true" applyProtection="false">
      <alignment horizontal="center" vertical="center" textRotation="0" wrapText="true" indent="0" shrinkToFit="false" readingOrder="1"/>
      <protection locked="true" hidden="false"/>
    </xf>
    <xf numFmtId="164" fontId="46" fillId="0" borderId="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center" vertical="center" textRotation="0" wrapText="false" indent="0" shrinkToFit="false" readingOrder="1"/>
      <protection locked="tru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56" fillId="0" borderId="0" xfId="0" applyFont="true" applyBorder="true" applyAlignment="true" applyProtection="false">
      <alignment horizontal="center" vertical="center" textRotation="0" wrapText="false" indent="0" shrinkToFit="false"/>
      <protection locked="true" hidden="false"/>
    </xf>
    <xf numFmtId="167" fontId="57" fillId="0" borderId="0" xfId="0" applyFont="true" applyBorder="true" applyAlignment="true" applyProtection="true">
      <alignment horizontal="center" vertical="center" textRotation="0" wrapText="true" indent="0" shrinkToFit="false" readingOrder="1"/>
      <protection locked="fals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56" fillId="0" borderId="0" xfId="0" applyFont="true" applyBorder="true" applyAlignment="true" applyProtection="false">
      <alignment horizontal="center" vertical="center" textRotation="0" wrapText="true" indent="0" shrinkToFit="false"/>
      <protection locked="true" hidden="false"/>
    </xf>
    <xf numFmtId="164" fontId="58" fillId="0" borderId="0" xfId="0" applyFont="true" applyBorder="true" applyAlignment="true" applyProtection="false">
      <alignment horizontal="center" vertical="center" textRotation="0" wrapText="true" indent="0" shrinkToFit="false"/>
      <protection locked="true" hidden="false"/>
    </xf>
    <xf numFmtId="171" fontId="56"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59" fillId="0" borderId="0" xfId="0" applyFont="true" applyBorder="false" applyAlignment="true" applyProtection="false">
      <alignment horizontal="center" vertical="center" textRotation="0" wrapText="false" indent="0" shrinkToFit="false"/>
      <protection locked="true" hidden="false"/>
    </xf>
    <xf numFmtId="167" fontId="4" fillId="0" borderId="0" xfId="0" applyFont="true" applyBorder="true" applyAlignment="true" applyProtection="false">
      <alignment horizontal="center" vertical="center" textRotation="0" wrapText="true" indent="0" shrinkToFit="false" readingOrder="1"/>
      <protection locked="true" hidden="false"/>
    </xf>
    <xf numFmtId="164" fontId="22"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center" vertical="bottom" textRotation="0" wrapText="true" indent="0" shrinkToFit="false"/>
      <protection locked="true" hidden="false"/>
    </xf>
    <xf numFmtId="164" fontId="35" fillId="4" borderId="0" xfId="0" applyFont="true" applyBorder="true" applyAlignment="true" applyProtection="true">
      <alignment horizontal="center" vertical="bottom" textRotation="0" wrapText="true" indent="0" shrinkToFit="false" readingOrder="1"/>
      <protection locked="false" hidden="false"/>
    </xf>
    <xf numFmtId="164" fontId="35" fillId="4" borderId="0" xfId="0" applyFont="true" applyBorder="true" applyAlignment="true" applyProtection="true">
      <alignment horizontal="center" vertical="top" textRotation="0" wrapText="true" indent="0" shrinkToFit="false" readingOrder="1"/>
      <protection locked="false" hidden="false"/>
    </xf>
    <xf numFmtId="164" fontId="35" fillId="2" borderId="8" xfId="0" applyFont="true" applyBorder="true" applyAlignment="true" applyProtection="true">
      <alignment horizontal="center" vertical="top" textRotation="0" wrapText="true" indent="0" shrinkToFit="false" readingOrder="1"/>
      <protection locked="false" hidden="false"/>
    </xf>
    <xf numFmtId="164" fontId="35" fillId="2" borderId="9" xfId="0" applyFont="true" applyBorder="true" applyAlignment="true" applyProtection="true">
      <alignment horizontal="center" vertical="top" textRotation="0" wrapText="true" indent="0" shrinkToFit="false" readingOrder="1"/>
      <protection locked="false" hidden="false"/>
    </xf>
    <xf numFmtId="164" fontId="35" fillId="2" borderId="10" xfId="0" applyFont="true" applyBorder="true" applyAlignment="true" applyProtection="true">
      <alignment horizontal="center" vertical="top" textRotation="0" wrapText="true" indent="0" shrinkToFit="false" readingOrder="1"/>
      <protection locked="true" hidden="false"/>
    </xf>
    <xf numFmtId="164" fontId="35" fillId="2" borderId="9" xfId="0" applyFont="true" applyBorder="true" applyAlignment="true" applyProtection="true">
      <alignment horizontal="center" vertical="top" textRotation="0" wrapText="true" indent="0" shrinkToFit="false" readingOrder="1"/>
      <protection locked="true" hidden="false"/>
    </xf>
    <xf numFmtId="164" fontId="35" fillId="7" borderId="11" xfId="0" applyFont="true" applyBorder="true" applyAlignment="true" applyProtection="true">
      <alignment horizontal="center" vertical="top" textRotation="0" wrapText="true" indent="0" shrinkToFit="false" readingOrder="1"/>
      <protection locked="false" hidden="false"/>
    </xf>
    <xf numFmtId="164" fontId="35" fillId="7" borderId="12" xfId="0" applyFont="true" applyBorder="true" applyAlignment="true" applyProtection="true">
      <alignment horizontal="center" vertical="top" textRotation="0" wrapText="true" indent="0" shrinkToFit="false" readingOrder="1"/>
      <protection locked="false" hidden="false"/>
    </xf>
    <xf numFmtId="164" fontId="35" fillId="7" borderId="13" xfId="0" applyFont="true" applyBorder="true" applyAlignment="true" applyProtection="true">
      <alignment horizontal="center" vertical="top" textRotation="0" wrapText="true" indent="0" shrinkToFit="false" readingOrder="1"/>
      <protection locked="true" hidden="false"/>
    </xf>
    <xf numFmtId="164" fontId="35" fillId="8" borderId="8" xfId="0" applyFont="true" applyBorder="true" applyAlignment="true" applyProtection="true">
      <alignment horizontal="center" vertical="top" textRotation="0" wrapText="true" indent="0" shrinkToFit="false" readingOrder="1"/>
      <protection locked="false" hidden="false"/>
    </xf>
    <xf numFmtId="164" fontId="35" fillId="8" borderId="9" xfId="0" applyFont="true" applyBorder="true" applyAlignment="true" applyProtection="true">
      <alignment horizontal="center" vertical="top" textRotation="0" wrapText="true" indent="0" shrinkToFit="false" readingOrder="1"/>
      <protection locked="false" hidden="false"/>
    </xf>
    <xf numFmtId="164" fontId="35" fillId="8" borderId="10" xfId="0" applyFont="true" applyBorder="true" applyAlignment="true" applyProtection="true">
      <alignment horizontal="center" vertical="top" textRotation="0" wrapText="true" indent="0" shrinkToFit="false" readingOrder="1"/>
      <protection locked="true" hidden="false"/>
    </xf>
    <xf numFmtId="179" fontId="32" fillId="0" borderId="8" xfId="0" applyFont="true" applyBorder="true" applyAlignment="true" applyProtection="true">
      <alignment horizontal="center" vertical="center" textRotation="0" wrapText="true" indent="0" shrinkToFit="false" readingOrder="1"/>
      <protection locked="false" hidden="false"/>
    </xf>
    <xf numFmtId="179" fontId="32" fillId="0" borderId="9" xfId="0" applyFont="true" applyBorder="true" applyAlignment="true" applyProtection="true">
      <alignment horizontal="center" vertical="center" textRotation="0" wrapText="true" indent="0" shrinkToFit="false" readingOrder="1"/>
      <protection locked="false" hidden="false"/>
    </xf>
    <xf numFmtId="180" fontId="32" fillId="0" borderId="10" xfId="0" applyFont="true" applyBorder="true" applyAlignment="true" applyProtection="true">
      <alignment horizontal="center" vertical="center" textRotation="0" wrapText="true" indent="0" shrinkToFit="false" readingOrder="1"/>
      <protection locked="true" hidden="false"/>
    </xf>
    <xf numFmtId="179" fontId="0" fillId="0" borderId="9" xfId="0" applyFont="false" applyBorder="true" applyAlignment="true" applyProtection="true">
      <alignment horizontal="center" vertical="center" textRotation="0" wrapText="true" indent="0" shrinkToFit="false"/>
      <protection locked="false" hidden="false"/>
    </xf>
    <xf numFmtId="164" fontId="32" fillId="0" borderId="0" xfId="0" applyFont="true" applyBorder="true" applyAlignment="true" applyProtection="true">
      <alignment horizontal="center" vertical="bottom" textRotation="0" wrapText="true" indent="0" shrinkToFit="false" readingOrder="1"/>
      <protection locked="false" hidden="false"/>
    </xf>
    <xf numFmtId="179" fontId="32" fillId="0" borderId="14" xfId="0" applyFont="true" applyBorder="true" applyAlignment="true" applyProtection="true">
      <alignment horizontal="general" vertical="top" textRotation="0" wrapText="true" indent="0" shrinkToFit="false" readingOrder="1"/>
      <protection locked="false" hidden="false"/>
    </xf>
    <xf numFmtId="179" fontId="32" fillId="0" borderId="0" xfId="0" applyFont="true" applyBorder="true" applyAlignment="true" applyProtection="true">
      <alignment horizontal="general" vertical="top" textRotation="0" wrapText="true" indent="0" shrinkToFit="false" readingOrder="1"/>
      <protection locked="false" hidden="false"/>
    </xf>
    <xf numFmtId="180" fontId="32" fillId="0" borderId="15" xfId="0" applyFont="true" applyBorder="true" applyAlignment="true" applyProtection="true">
      <alignment horizontal="general" vertical="top" textRotation="0" wrapText="true" indent="0" shrinkToFit="false" readingOrder="1"/>
      <protection locked="true" hidden="false"/>
    </xf>
    <xf numFmtId="179" fontId="32" fillId="0" borderId="14" xfId="0" applyFont="true" applyBorder="true" applyAlignment="true" applyProtection="true">
      <alignment horizontal="center" vertical="top" textRotation="0" wrapText="true" indent="0" shrinkToFit="false" readingOrder="1"/>
      <protection locked="false" hidden="false"/>
    </xf>
    <xf numFmtId="179" fontId="32" fillId="0" borderId="0" xfId="0" applyFont="true" applyBorder="true" applyAlignment="true" applyProtection="true">
      <alignment horizontal="center" vertical="top" textRotation="0" wrapText="true" indent="0" shrinkToFit="false" readingOrder="1"/>
      <protection locked="false" hidden="false"/>
    </xf>
    <xf numFmtId="179" fontId="32" fillId="0" borderId="14" xfId="0" applyFont="true" applyBorder="true" applyAlignment="true" applyProtection="true">
      <alignment horizontal="center" vertical="center" textRotation="0" wrapText="true" indent="0" shrinkToFit="false" readingOrder="1"/>
      <protection locked="false" hidden="false"/>
    </xf>
    <xf numFmtId="179" fontId="32" fillId="0" borderId="0" xfId="0" applyFont="true" applyBorder="true" applyAlignment="true" applyProtection="true">
      <alignment horizontal="center" vertical="center" textRotation="0" wrapText="true" indent="0" shrinkToFit="false" readingOrder="1"/>
      <protection locked="false" hidden="false"/>
    </xf>
    <xf numFmtId="180" fontId="32" fillId="0" borderId="15" xfId="0" applyFont="true" applyBorder="true" applyAlignment="true" applyProtection="true">
      <alignment horizontal="center" vertical="center" textRotation="0" wrapText="true" indent="0" shrinkToFit="false" readingOrder="1"/>
      <protection locked="true" hidden="false"/>
    </xf>
    <xf numFmtId="164" fontId="32" fillId="0" borderId="0" xfId="0" applyFont="true" applyBorder="false" applyAlignment="true" applyProtection="false">
      <alignment horizontal="center" vertical="center" textRotation="0" wrapText="true" indent="0" shrinkToFit="false" readingOrder="1"/>
      <protection locked="true" hidden="false"/>
    </xf>
    <xf numFmtId="179" fontId="32" fillId="0" borderId="14" xfId="0" applyFont="true" applyBorder="true" applyAlignment="true" applyProtection="false">
      <alignment horizontal="left" vertical="top" textRotation="0" wrapText="true" indent="0" shrinkToFit="false" readingOrder="1"/>
      <protection locked="true" hidden="false"/>
    </xf>
    <xf numFmtId="179" fontId="17" fillId="0" borderId="0" xfId="0" applyFont="true" applyBorder="true" applyAlignment="true" applyProtection="false">
      <alignment horizontal="left" vertical="top" textRotation="0" wrapText="true" indent="0" shrinkToFit="false" readingOrder="1"/>
      <protection locked="true" hidden="false"/>
    </xf>
    <xf numFmtId="179" fontId="17" fillId="0" borderId="14" xfId="0" applyFont="true" applyBorder="true" applyAlignment="true" applyProtection="false">
      <alignment horizontal="center" vertical="top" textRotation="0" wrapText="true" indent="0" shrinkToFit="false" readingOrder="1"/>
      <protection locked="true" hidden="false"/>
    </xf>
    <xf numFmtId="179" fontId="17" fillId="0" borderId="0" xfId="0" applyFont="true" applyBorder="true" applyAlignment="true" applyProtection="false">
      <alignment horizontal="center" vertical="top" textRotation="0" wrapText="true" indent="0" shrinkToFit="false" readingOrder="1"/>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79" fontId="17" fillId="0" borderId="14" xfId="0" applyFont="true" applyBorder="true" applyAlignment="true" applyProtection="true">
      <alignment horizontal="center" vertical="center" textRotation="0" wrapText="true" indent="0" shrinkToFit="false" readingOrder="1"/>
      <protection locked="false" hidden="false"/>
    </xf>
    <xf numFmtId="179" fontId="17" fillId="0" borderId="0" xfId="0" applyFont="true" applyBorder="true" applyAlignment="true" applyProtection="true">
      <alignment horizontal="center" vertical="center" textRotation="0" wrapText="true" indent="0" shrinkToFit="false" readingOrder="1"/>
      <protection locked="false" hidden="false"/>
    </xf>
    <xf numFmtId="179" fontId="17" fillId="0" borderId="14" xfId="0" applyFont="true" applyBorder="true" applyAlignment="true" applyProtection="true">
      <alignment horizontal="general" vertical="top" textRotation="0" wrapText="true" indent="0" shrinkToFit="false" readingOrder="1"/>
      <protection locked="false" hidden="false"/>
    </xf>
    <xf numFmtId="179" fontId="17" fillId="0" borderId="0" xfId="0" applyFont="true" applyBorder="true" applyAlignment="true" applyProtection="true">
      <alignment horizontal="general" vertical="top" textRotation="0" wrapText="true" indent="0" shrinkToFit="false" readingOrder="1"/>
      <protection locked="false" hidden="false"/>
    </xf>
    <xf numFmtId="179" fontId="17" fillId="0" borderId="14" xfId="0" applyFont="true" applyBorder="true" applyAlignment="true" applyProtection="true">
      <alignment horizontal="center" vertical="top" textRotation="0" wrapText="true" indent="0" shrinkToFit="false" readingOrder="1"/>
      <protection locked="false" hidden="false"/>
    </xf>
    <xf numFmtId="179" fontId="17" fillId="0" borderId="0" xfId="0" applyFont="true" applyBorder="true" applyAlignment="true" applyProtection="true">
      <alignment horizontal="center" vertical="top" textRotation="0" wrapText="true" indent="0" shrinkToFit="false" readingOrder="1"/>
      <protection locked="false" hidden="false"/>
    </xf>
    <xf numFmtId="179" fontId="0" fillId="0" borderId="0" xfId="0" applyFont="false" applyBorder="true" applyAlignment="true" applyProtection="true">
      <alignment horizontal="general" vertical="top" textRotation="0" wrapText="true" indent="0" shrinkToFit="false"/>
      <protection locked="false" hidden="false"/>
    </xf>
    <xf numFmtId="179" fontId="4" fillId="0" borderId="0" xfId="0" applyFont="true" applyBorder="true" applyAlignment="true" applyProtection="true">
      <alignment horizontal="center" vertical="top" textRotation="0" wrapText="true" indent="0" shrinkToFit="false"/>
      <protection locked="false" hidden="false"/>
    </xf>
    <xf numFmtId="179" fontId="0" fillId="0" borderId="0" xfId="0" applyFont="false" applyBorder="true" applyAlignment="true" applyProtection="true">
      <alignment horizontal="center" vertical="center" textRotation="0" wrapText="true" indent="0" shrinkToFit="false"/>
      <protection locked="false" hidden="false"/>
    </xf>
    <xf numFmtId="164" fontId="31" fillId="0" borderId="14" xfId="0" applyFont="true" applyBorder="true" applyAlignment="true" applyProtection="true">
      <alignment horizontal="center" vertical="center" textRotation="0" wrapText="true" indent="0" shrinkToFit="false" readingOrder="1"/>
      <protection locked="false" hidden="false"/>
    </xf>
    <xf numFmtId="164" fontId="31" fillId="0" borderId="15" xfId="0" applyFont="true" applyBorder="true" applyAlignment="true" applyProtection="true">
      <alignment horizontal="center" vertical="center" textRotation="0" wrapText="true" indent="0" shrinkToFit="false" readingOrder="1"/>
      <protection locked="false" hidden="false"/>
    </xf>
    <xf numFmtId="167" fontId="31" fillId="0" borderId="15" xfId="0" applyFont="true" applyBorder="true" applyAlignment="true" applyProtection="true">
      <alignment horizontal="center" vertical="center" textRotation="0" wrapText="true" indent="0" shrinkToFit="false" readingOrder="1"/>
      <protection locked="false" hidden="false"/>
    </xf>
    <xf numFmtId="167" fontId="32" fillId="0" borderId="14" xfId="0" applyFont="true" applyBorder="true" applyAlignment="true" applyProtection="true">
      <alignment horizontal="center" vertical="center" textRotation="0" wrapText="true" indent="0" shrinkToFit="false" readingOrder="1"/>
      <protection locked="false" hidden="false"/>
    </xf>
    <xf numFmtId="167" fontId="32" fillId="0" borderId="15" xfId="0" applyFont="true" applyBorder="true" applyAlignment="true" applyProtection="true">
      <alignment horizontal="center" vertical="center" textRotation="0" wrapText="true" indent="0" shrinkToFit="false" readingOrder="1"/>
      <protection locked="false" hidden="false"/>
    </xf>
    <xf numFmtId="172" fontId="32" fillId="0" borderId="15" xfId="0" applyFont="true" applyBorder="true" applyAlignment="true" applyProtection="true">
      <alignment horizontal="center" vertical="center" textRotation="0" wrapText="true" indent="0" shrinkToFit="false" readingOrder="1"/>
      <protection locked="false" hidden="false"/>
    </xf>
    <xf numFmtId="167" fontId="31" fillId="0" borderId="14" xfId="0" applyFont="true" applyBorder="true" applyAlignment="true" applyProtection="true">
      <alignment horizontal="center" vertical="center" textRotation="0" wrapText="true" indent="0" shrinkToFit="false" readingOrder="1"/>
      <protection locked="false" hidden="false"/>
    </xf>
    <xf numFmtId="172" fontId="31" fillId="0" borderId="0" xfId="0" applyFont="true" applyBorder="true" applyAlignment="true" applyProtection="true">
      <alignment horizontal="center" vertical="center" textRotation="0" wrapText="true" indent="0" shrinkToFit="false" readingOrder="1"/>
      <protection locked="false" hidden="false"/>
    </xf>
    <xf numFmtId="164" fontId="32" fillId="0" borderId="14" xfId="0" applyFont="true" applyBorder="true" applyAlignment="true" applyProtection="true">
      <alignment horizontal="center" vertical="center" textRotation="0" wrapText="true" indent="0" shrinkToFit="false" readingOrder="1"/>
      <protection locked="false" hidden="false"/>
    </xf>
    <xf numFmtId="172" fontId="31" fillId="0" borderId="15" xfId="0" applyFont="true" applyBorder="true" applyAlignment="true" applyProtection="true">
      <alignment horizontal="center" vertical="center" textRotation="0" wrapText="true" indent="0" shrinkToFit="false" readingOrder="1"/>
      <protection locked="false" hidden="false"/>
    </xf>
    <xf numFmtId="179" fontId="16" fillId="0" borderId="14" xfId="0" applyFont="true" applyBorder="true" applyAlignment="true" applyProtection="true">
      <alignment horizontal="center" vertical="center" textRotation="0" wrapText="true" indent="0" shrinkToFit="false"/>
      <protection locked="false" hidden="false"/>
    </xf>
    <xf numFmtId="179" fontId="31" fillId="0" borderId="0" xfId="0" applyFont="true" applyBorder="true" applyAlignment="true" applyProtection="true">
      <alignment horizontal="center" vertical="center" textRotation="0" wrapText="true" indent="0" shrinkToFit="false" readingOrder="1"/>
      <protection locked="false" hidden="false"/>
    </xf>
    <xf numFmtId="180" fontId="31" fillId="0" borderId="15" xfId="0" applyFont="true" applyBorder="true" applyAlignment="true" applyProtection="true">
      <alignment horizontal="center" vertical="center" textRotation="0" wrapText="true" indent="0" shrinkToFit="false" readingOrder="1"/>
      <protection locked="true" hidden="false"/>
    </xf>
    <xf numFmtId="179" fontId="31" fillId="0" borderId="14"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general" vertical="top" textRotation="0" wrapText="true" indent="0" shrinkToFit="false"/>
      <protection locked="false" hidden="false"/>
    </xf>
    <xf numFmtId="179" fontId="0" fillId="0" borderId="14" xfId="0" applyFont="false" applyBorder="true" applyAlignment="true" applyProtection="true">
      <alignment horizontal="general" vertical="top" textRotation="0" wrapText="true" indent="0" shrinkToFit="false"/>
      <protection locked="false" hidden="false"/>
    </xf>
    <xf numFmtId="164" fontId="4" fillId="0" borderId="0" xfId="0" applyFont="true" applyBorder="true" applyAlignment="true" applyProtection="true">
      <alignment horizontal="general" vertical="top" textRotation="0" wrapText="true" indent="0" shrinkToFit="false"/>
      <protection locked="false" hidden="false"/>
    </xf>
    <xf numFmtId="179" fontId="16"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true" indent="0" shrinkToFit="false"/>
      <protection locked="true" hidden="false"/>
    </xf>
    <xf numFmtId="179" fontId="62" fillId="0" borderId="14" xfId="0" applyFont="true" applyBorder="true" applyAlignment="true" applyProtection="true">
      <alignment horizontal="general" vertical="top" textRotation="0" wrapText="true" indent="0" shrinkToFit="false" readingOrder="1"/>
      <protection locked="false" hidden="false"/>
    </xf>
    <xf numFmtId="179" fontId="62" fillId="0" borderId="0" xfId="0" applyFont="true" applyBorder="true" applyAlignment="true" applyProtection="true">
      <alignment horizontal="general" vertical="top" textRotation="0" wrapText="true" indent="0" shrinkToFit="false" readingOrder="1"/>
      <protection locked="false" hidden="false"/>
    </xf>
    <xf numFmtId="179" fontId="62" fillId="0" borderId="14" xfId="0" applyFont="true" applyBorder="true" applyAlignment="true" applyProtection="true">
      <alignment horizontal="center" vertical="top" textRotation="0" wrapText="true" indent="0" shrinkToFit="false" readingOrder="1"/>
      <protection locked="false" hidden="false"/>
    </xf>
    <xf numFmtId="179" fontId="62" fillId="0" borderId="0" xfId="0" applyFont="true" applyBorder="true" applyAlignment="true" applyProtection="true">
      <alignment horizontal="center" vertical="top" textRotation="0" wrapText="true" indent="0" shrinkToFit="false" readingOrder="1"/>
      <protection locked="false" hidden="false"/>
    </xf>
    <xf numFmtId="180" fontId="17" fillId="0" borderId="15" xfId="0" applyFont="true" applyBorder="true" applyAlignment="true" applyProtection="true">
      <alignment horizontal="center" vertical="center" textRotation="0" wrapText="true" indent="0" shrinkToFit="false" readingOrder="1"/>
      <protection locked="true" hidden="false"/>
    </xf>
    <xf numFmtId="179" fontId="32" fillId="0" borderId="14" xfId="0" applyFont="true" applyBorder="true" applyAlignment="true" applyProtection="true">
      <alignment horizontal="left" vertical="top" textRotation="0" wrapText="true" indent="0" shrinkToFit="false" readingOrder="1"/>
      <protection locked="false" hidden="false"/>
    </xf>
    <xf numFmtId="179" fontId="4" fillId="0" borderId="0" xfId="0" applyFont="true" applyBorder="true" applyAlignment="true" applyProtection="true">
      <alignment horizontal="left" vertical="top" textRotation="0" wrapText="true" indent="0" shrinkToFit="false" readingOrder="1"/>
      <protection locked="false" hidden="false"/>
    </xf>
    <xf numFmtId="179" fontId="32" fillId="0" borderId="0" xfId="0" applyFont="true" applyBorder="true" applyAlignment="true" applyProtection="true">
      <alignment horizontal="left" vertical="top" textRotation="0" wrapText="true" indent="0" shrinkToFit="false" readingOrder="1"/>
      <protection locked="false" hidden="false"/>
    </xf>
    <xf numFmtId="179" fontId="28" fillId="0" borderId="14" xfId="0" applyFont="true" applyBorder="true" applyAlignment="true" applyProtection="true">
      <alignment horizontal="center" vertical="top" textRotation="0" wrapText="true" indent="0" shrinkToFit="false"/>
      <protection locked="false" hidden="false"/>
    </xf>
    <xf numFmtId="179" fontId="38" fillId="0" borderId="0" xfId="0" applyFont="true" applyBorder="true" applyAlignment="true" applyProtection="true">
      <alignment horizontal="center" vertical="top" textRotation="0" wrapText="true" indent="0" shrinkToFit="false"/>
      <protection locked="false" hidden="false"/>
    </xf>
    <xf numFmtId="179" fontId="38" fillId="0" borderId="14" xfId="0" applyFont="true" applyBorder="true" applyAlignment="true" applyProtection="true">
      <alignment horizontal="center" vertical="top" textRotation="0" wrapText="true" indent="0" shrinkToFit="false" readingOrder="1"/>
      <protection locked="false" hidden="false"/>
    </xf>
    <xf numFmtId="179" fontId="38" fillId="0" borderId="0" xfId="0" applyFont="true" applyBorder="true" applyAlignment="true" applyProtection="true">
      <alignment horizontal="center" vertical="top" textRotation="0" wrapText="true" indent="0" shrinkToFit="false" readingOrder="1"/>
      <protection locked="false" hidden="false"/>
    </xf>
    <xf numFmtId="179" fontId="38" fillId="0" borderId="14" xfId="0" applyFont="true" applyBorder="true" applyAlignment="true" applyProtection="true">
      <alignment horizontal="center" vertical="top" textRotation="0" wrapText="true" indent="0" shrinkToFit="false"/>
      <protection locked="false" hidden="false"/>
    </xf>
    <xf numFmtId="164" fontId="63" fillId="0" borderId="0" xfId="0" applyFont="true" applyBorder="false" applyAlignment="true" applyProtection="true">
      <alignment horizontal="center" vertical="center" textRotation="0" wrapText="false" indent="0" shrinkToFit="false"/>
      <protection locked="false" hidden="false"/>
    </xf>
    <xf numFmtId="181" fontId="63" fillId="0" borderId="0" xfId="0" applyFont="true" applyBorder="false" applyAlignment="true" applyProtection="true">
      <alignment horizontal="center" vertical="center" textRotation="0" wrapText="false" indent="0" shrinkToFit="false"/>
      <protection locked="true" hidden="false"/>
    </xf>
    <xf numFmtId="164" fontId="63" fillId="0" borderId="0" xfId="0" applyFont="true" applyBorder="false" applyAlignment="true" applyProtection="false">
      <alignment horizontal="center" vertical="center" textRotation="0" wrapText="false" indent="0" shrinkToFit="false"/>
      <protection locked="true" hidden="false"/>
    </xf>
    <xf numFmtId="179" fontId="22" fillId="0" borderId="0"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false" applyAlignment="true" applyProtection="false">
      <alignment horizontal="center" vertical="center" textRotation="0" wrapText="true" indent="0" shrinkToFit="false"/>
      <protection locked="true" hidden="false"/>
    </xf>
    <xf numFmtId="182" fontId="32" fillId="0" borderId="14" xfId="0" applyFont="true" applyBorder="true" applyAlignment="true" applyProtection="true">
      <alignment horizontal="center" vertical="center" textRotation="0" wrapText="true" indent="0" shrinkToFit="false" readingOrder="1"/>
      <protection locked="false" hidden="false"/>
    </xf>
    <xf numFmtId="182" fontId="32" fillId="0" borderId="0" xfId="0" applyFont="true" applyBorder="true" applyAlignment="true" applyProtection="true">
      <alignment horizontal="center" vertical="center" textRotation="0" wrapText="true" indent="0" shrinkToFit="false" readingOrder="1"/>
      <protection locked="false" hidden="false"/>
    </xf>
    <xf numFmtId="166" fontId="32" fillId="0" borderId="15" xfId="0" applyFont="true" applyBorder="true" applyAlignment="true" applyProtection="true">
      <alignment horizontal="center" vertical="center" textRotation="0" wrapText="true" indent="0" shrinkToFit="false" readingOrder="1"/>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79" fontId="0" fillId="0" borderId="14" xfId="0" applyFont="false" applyBorder="true" applyAlignment="true" applyProtection="true">
      <alignment horizontal="center" vertical="center" textRotation="0" wrapText="true" indent="0" shrinkToFit="false"/>
      <protection locked="false" hidden="false"/>
    </xf>
    <xf numFmtId="179" fontId="27" fillId="0" borderId="14" xfId="0" applyFont="true" applyBorder="true" applyAlignment="true" applyProtection="true">
      <alignment horizontal="center" vertical="center" textRotation="0" wrapText="true" indent="0" shrinkToFit="false"/>
      <protection locked="false" hidden="false"/>
    </xf>
    <xf numFmtId="179" fontId="27" fillId="0" borderId="0" xfId="0" applyFont="true" applyBorder="true" applyAlignment="true" applyProtection="true">
      <alignment horizontal="center" vertical="center" textRotation="0" wrapText="true" indent="0" shrinkToFit="false"/>
      <protection locked="false" hidden="false"/>
    </xf>
    <xf numFmtId="179" fontId="38" fillId="0" borderId="14" xfId="0" applyFont="true" applyBorder="true" applyAlignment="true" applyProtection="true">
      <alignment horizontal="center" vertical="center" textRotation="0" wrapText="true" indent="0" shrinkToFit="false"/>
      <protection locked="false" hidden="false"/>
    </xf>
    <xf numFmtId="179" fontId="38" fillId="0" borderId="0" xfId="0" applyFont="true" applyBorder="true" applyAlignment="true" applyProtection="true">
      <alignment horizontal="center" vertical="center" textRotation="0" wrapText="true" indent="0" shrinkToFit="false"/>
      <protection locked="false" hidden="false"/>
    </xf>
    <xf numFmtId="179" fontId="16" fillId="0" borderId="14" xfId="0" applyFont="true" applyBorder="true" applyAlignment="true" applyProtection="true">
      <alignment horizontal="center" vertical="center" textRotation="0" wrapText="true" indent="0" shrinkToFit="false" readingOrder="1"/>
      <protection locked="false" hidden="false"/>
    </xf>
    <xf numFmtId="179" fontId="16" fillId="0"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true" applyAlignment="true" applyProtection="true">
      <alignment horizontal="center" vertical="center" textRotation="0" wrapText="true" indent="0" shrinkToFit="false"/>
      <protection locked="false" hidden="false"/>
    </xf>
    <xf numFmtId="179" fontId="17" fillId="0" borderId="14" xfId="0" applyFont="true" applyBorder="true" applyAlignment="true" applyProtection="true">
      <alignment horizontal="center" vertical="center" textRotation="0" wrapText="true" indent="0" shrinkToFit="false"/>
      <protection locked="false" hidden="false"/>
    </xf>
    <xf numFmtId="179" fontId="0" fillId="0" borderId="0" xfId="0" applyFont="true" applyBorder="true" applyAlignment="true" applyProtection="false">
      <alignment horizontal="center" vertical="center" textRotation="0" wrapText="true" indent="0" shrinkToFit="false"/>
      <protection locked="true" hidden="false"/>
    </xf>
    <xf numFmtId="179" fontId="17" fillId="0" borderId="0" xfId="0" applyFont="true" applyBorder="true" applyAlignment="true" applyProtection="false">
      <alignment horizontal="center" vertical="center" textRotation="0" wrapText="true" indent="0" shrinkToFit="false"/>
      <protection locked="true" hidden="false"/>
    </xf>
    <xf numFmtId="179" fontId="16" fillId="0" borderId="14" xfId="0" applyFont="true" applyBorder="true" applyAlignment="true" applyProtection="false">
      <alignment horizontal="center" vertical="center" textRotation="0" wrapText="true" indent="0" shrinkToFit="false"/>
      <protection locked="true" hidden="false"/>
    </xf>
    <xf numFmtId="179" fontId="28" fillId="0" borderId="14" xfId="0" applyFont="true" applyBorder="true" applyAlignment="true" applyProtection="true">
      <alignment horizontal="center" vertical="center" textRotation="0" wrapText="true" indent="0" shrinkToFit="false"/>
      <protection locked="false" hidden="false"/>
    </xf>
    <xf numFmtId="179" fontId="28" fillId="0" borderId="0" xfId="0" applyFont="true" applyBorder="true" applyAlignment="true" applyProtection="true">
      <alignment horizontal="center" vertical="center" textRotation="0" wrapText="true" indent="0" shrinkToFit="false"/>
      <protection locked="false" hidden="false"/>
    </xf>
    <xf numFmtId="179" fontId="27" fillId="0" borderId="0" xfId="0" applyFont="true" applyBorder="true" applyAlignment="true" applyProtection="true">
      <alignment horizontal="center" vertical="center" textRotation="0" wrapText="true" indent="0" shrinkToFit="false" readingOrder="1"/>
      <protection locked="false" hidden="false"/>
    </xf>
    <xf numFmtId="179" fontId="27" fillId="0" borderId="14" xfId="0" applyFont="true" applyBorder="true" applyAlignment="true" applyProtection="false">
      <alignment horizontal="center" vertical="center" textRotation="0" wrapText="true" indent="0" shrinkToFit="false"/>
      <protection locked="true" hidden="false"/>
    </xf>
    <xf numFmtId="179" fontId="4" fillId="0" borderId="0" xfId="0" applyFont="true" applyBorder="true" applyAlignment="true" applyProtection="true">
      <alignment horizontal="center" vertical="center" textRotation="0" wrapText="true" indent="0" shrinkToFit="false" readingOrder="1"/>
      <protection locked="false" hidden="false"/>
    </xf>
    <xf numFmtId="179" fontId="4" fillId="0" borderId="0" xfId="0" applyFont="true" applyBorder="true" applyAlignment="true" applyProtection="true">
      <alignment horizontal="center" vertical="center" textRotation="0" wrapText="true" indent="0" shrinkToFit="false"/>
      <protection locked="false" hidden="false"/>
    </xf>
    <xf numFmtId="179" fontId="21" fillId="0" borderId="0" xfId="0" applyFont="true" applyBorder="true" applyAlignment="true" applyProtection="true">
      <alignment horizontal="center" vertical="center" textRotation="0" wrapText="true" indent="0" shrinkToFit="false"/>
      <protection locked="fals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79" fontId="38" fillId="0" borderId="0" xfId="0" applyFont="true" applyBorder="true" applyAlignment="true" applyProtection="true">
      <alignment horizontal="center" vertical="center" textRotation="0" wrapText="true" indent="0" shrinkToFit="false" readingOrder="1"/>
      <protection locked="false" hidden="false"/>
    </xf>
    <xf numFmtId="179" fontId="53" fillId="0" borderId="14" xfId="0" applyFont="true" applyBorder="true" applyAlignment="true" applyProtection="true">
      <alignment horizontal="general" vertical="top" textRotation="0" wrapText="true" indent="0" shrinkToFit="false"/>
      <protection locked="false" hidden="false"/>
    </xf>
    <xf numFmtId="179" fontId="64" fillId="0" borderId="14" xfId="0" applyFont="true" applyBorder="true" applyAlignment="true" applyProtection="true">
      <alignment horizontal="center" vertical="center" textRotation="0" wrapText="true" indent="0" shrinkToFit="false"/>
      <protection locked="false" hidden="false"/>
    </xf>
    <xf numFmtId="183" fontId="32" fillId="0" borderId="15" xfId="0" applyFont="true" applyBorder="true" applyAlignment="true" applyProtection="true">
      <alignment horizontal="center" vertical="center" textRotation="0" wrapText="true" indent="0" shrinkToFit="false" readingOrder="1"/>
      <protection locked="true" hidden="false"/>
    </xf>
    <xf numFmtId="179" fontId="13" fillId="0" borderId="0" xfId="0" applyFont="true" applyBorder="true" applyAlignment="true" applyProtection="true">
      <alignment horizontal="center" vertical="center" textRotation="0" wrapText="tru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true">
      <alignment horizontal="center" vertical="bottom" textRotation="0" wrapText="true" indent="0" shrinkToFit="false" readingOrder="1"/>
      <protection locked="false" hidden="false"/>
    </xf>
    <xf numFmtId="164" fontId="31" fillId="0" borderId="0" xfId="0" applyFont="true" applyBorder="true" applyAlignment="true" applyProtection="true">
      <alignment horizontal="center" vertical="top" textRotation="0" wrapText="true" indent="0" shrinkToFit="false" readingOrder="1"/>
      <protection locked="false" hidden="false"/>
    </xf>
    <xf numFmtId="180" fontId="31" fillId="0" borderId="15" xfId="0" applyFont="true" applyBorder="true" applyAlignment="true" applyProtection="true">
      <alignment horizontal="center" vertical="top" textRotation="0" wrapText="true" indent="0" shrinkToFit="false" readingOrder="1"/>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79" fontId="4" fillId="0" borderId="14" xfId="0" applyFont="true" applyBorder="true" applyAlignment="true" applyProtection="true">
      <alignment horizontal="center" vertical="top" textRotation="0" wrapText="true" indent="0" shrinkToFit="false"/>
      <protection locked="false" hidden="false"/>
    </xf>
    <xf numFmtId="164" fontId="17" fillId="0" borderId="0" xfId="0" applyFont="true" applyBorder="true" applyAlignment="true" applyProtection="true">
      <alignment horizontal="center" vertical="bottom" textRotation="0" wrapText="true" indent="0" shrinkToFit="false" readingOrder="1"/>
      <protection locked="false" hidden="false"/>
    </xf>
    <xf numFmtId="179" fontId="16" fillId="0" borderId="0" xfId="0" applyFont="true" applyBorder="true" applyAlignment="true" applyProtection="false">
      <alignment horizontal="center" vertical="center" textRotation="0" wrapText="false" indent="0" shrinkToFit="false"/>
      <protection locked="true" hidden="false"/>
    </xf>
    <xf numFmtId="179" fontId="16" fillId="0" borderId="14" xfId="0" applyFont="true" applyBorder="true" applyAlignment="true" applyProtection="false">
      <alignment horizontal="center" vertical="center" textRotation="0" wrapText="false" indent="0" shrinkToFit="false"/>
      <protection locked="true" hidden="false"/>
    </xf>
    <xf numFmtId="179" fontId="4" fillId="0" borderId="14" xfId="0" applyFont="true" applyBorder="true" applyAlignment="true" applyProtection="false">
      <alignment horizontal="center" vertical="center" textRotation="0" wrapText="false" indent="0" shrinkToFit="false"/>
      <protection locked="true" hidden="false"/>
    </xf>
    <xf numFmtId="179" fontId="4" fillId="0" borderId="0" xfId="0" applyFont="true" applyBorder="true" applyAlignment="true" applyProtection="false">
      <alignment horizontal="center" vertical="center" textRotation="0" wrapText="false" indent="0" shrinkToFit="false"/>
      <protection locked="true" hidden="false"/>
    </xf>
    <xf numFmtId="179" fontId="0" fillId="0" borderId="0" xfId="0" applyFont="fals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79" fontId="0" fillId="0" borderId="14" xfId="0" applyFont="false" applyBorder="true" applyAlignment="true" applyProtection="false">
      <alignment horizontal="general" vertical="bottom" textRotation="0" wrapText="true" indent="0" shrinkToFit="false"/>
      <protection locked="true" hidden="false"/>
    </xf>
    <xf numFmtId="179" fontId="0" fillId="0" borderId="0" xfId="0" applyFont="false" applyBorder="true" applyAlignment="false" applyProtection="false">
      <alignment horizontal="general" vertical="bottom" textRotation="0" wrapText="false" indent="0" shrinkToFit="false"/>
      <protection locked="true" hidden="false"/>
    </xf>
    <xf numFmtId="179" fontId="4" fillId="0" borderId="14" xfId="0" applyFont="true" applyBorder="true" applyAlignment="true" applyProtection="false">
      <alignment horizontal="center" vertical="bottom" textRotation="0" wrapText="false" indent="0" shrinkToFit="false"/>
      <protection locked="true" hidden="false"/>
    </xf>
    <xf numFmtId="179" fontId="0" fillId="0" borderId="14" xfId="0" applyFont="fals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true" indent="0" shrinkToFit="false"/>
      <protection locked="true" hidden="false"/>
    </xf>
    <xf numFmtId="179" fontId="0" fillId="0" borderId="16" xfId="0" applyFont="false" applyBorder="true" applyAlignment="true" applyProtection="false">
      <alignment horizontal="general" vertical="bottom" textRotation="0" wrapText="true" indent="0" shrinkToFit="false"/>
      <protection locked="true" hidden="false"/>
    </xf>
    <xf numFmtId="179" fontId="0" fillId="0" borderId="17" xfId="0" applyFont="false" applyBorder="true" applyAlignment="false" applyProtection="false">
      <alignment horizontal="general" vertical="bottom" textRotation="0" wrapText="false" indent="0" shrinkToFit="false"/>
      <protection locked="true" hidden="false"/>
    </xf>
    <xf numFmtId="180" fontId="32" fillId="0" borderId="18" xfId="0" applyFont="true" applyBorder="true" applyAlignment="true" applyProtection="true">
      <alignment horizontal="general" vertical="top" textRotation="0" wrapText="true" indent="0" shrinkToFit="false" readingOrder="1"/>
      <protection locked="true" hidden="false"/>
    </xf>
    <xf numFmtId="179" fontId="0" fillId="0" borderId="16" xfId="0" applyFont="false" applyBorder="true" applyAlignment="false" applyProtection="false">
      <alignment horizontal="general" vertical="bottom" textRotation="0" wrapText="false" indent="0" shrinkToFit="false"/>
      <protection locked="true" hidden="false"/>
    </xf>
    <xf numFmtId="164" fontId="35" fillId="2" borderId="8" xfId="0" applyFont="true" applyBorder="true" applyAlignment="true" applyProtection="true">
      <alignment horizontal="center" vertical="center" textRotation="0" wrapText="true" indent="0" shrinkToFit="false" readingOrder="1"/>
      <protection locked="false" hidden="false"/>
    </xf>
    <xf numFmtId="164" fontId="35" fillId="2" borderId="9" xfId="0" applyFont="true" applyBorder="true" applyAlignment="true" applyProtection="true">
      <alignment horizontal="center" vertical="center" textRotation="0" wrapText="true" indent="0" shrinkToFit="false" readingOrder="1"/>
      <protection locked="false" hidden="false"/>
    </xf>
    <xf numFmtId="164" fontId="35" fillId="2" borderId="10" xfId="0" applyFont="true" applyBorder="true" applyAlignment="true" applyProtection="true">
      <alignment horizontal="center" vertical="center" textRotation="0" wrapText="true" indent="0" shrinkToFit="false" readingOrder="1"/>
      <protection locked="false" hidden="false"/>
    </xf>
    <xf numFmtId="164" fontId="35" fillId="7" borderId="11" xfId="0" applyFont="true" applyBorder="true" applyAlignment="true" applyProtection="true">
      <alignment horizontal="center" vertical="center" textRotation="0" wrapText="true" indent="0" shrinkToFit="false" readingOrder="1"/>
      <protection locked="false" hidden="false"/>
    </xf>
    <xf numFmtId="164" fontId="35" fillId="7" borderId="12" xfId="0" applyFont="true" applyBorder="true" applyAlignment="true" applyProtection="true">
      <alignment horizontal="center" vertical="center" textRotation="0" wrapText="true" indent="0" shrinkToFit="false" readingOrder="1"/>
      <protection locked="false" hidden="false"/>
    </xf>
    <xf numFmtId="164" fontId="35" fillId="7" borderId="13" xfId="0" applyFont="true" applyBorder="true" applyAlignment="true" applyProtection="true">
      <alignment horizontal="center" vertical="center" textRotation="0" wrapText="true" indent="0" shrinkToFit="false" readingOrder="1"/>
      <protection locked="false" hidden="false"/>
    </xf>
    <xf numFmtId="164" fontId="35" fillId="8" borderId="8" xfId="0" applyFont="true" applyBorder="true" applyAlignment="true" applyProtection="true">
      <alignment horizontal="center" vertical="center" textRotation="0" wrapText="true" indent="0" shrinkToFit="false" readingOrder="1"/>
      <protection locked="false" hidden="false"/>
    </xf>
    <xf numFmtId="164" fontId="35" fillId="8" borderId="9" xfId="0" applyFont="true" applyBorder="true" applyAlignment="true" applyProtection="true">
      <alignment horizontal="center" vertical="center" textRotation="0" wrapText="true" indent="0" shrinkToFit="false" readingOrder="1"/>
      <protection locked="false" hidden="false"/>
    </xf>
    <xf numFmtId="164" fontId="35" fillId="8" borderId="1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80" fontId="32" fillId="0" borderId="15" xfId="0" applyFont="true" applyBorder="true" applyAlignment="true" applyProtection="true">
      <alignment horizontal="general" vertical="top" textRotation="0" wrapText="true" indent="0" shrinkToFit="false" readingOrder="1"/>
      <protection locked="false" hidden="false"/>
    </xf>
    <xf numFmtId="180" fontId="32" fillId="0" borderId="15" xfId="0" applyFont="true" applyBorder="true" applyAlignment="true" applyProtection="true">
      <alignment horizontal="center" vertical="center" textRotation="0" wrapText="true" indent="0" shrinkToFit="false" readingOrder="1"/>
      <protection locked="false" hidden="false"/>
    </xf>
    <xf numFmtId="164" fontId="31" fillId="0" borderId="0" xfId="0" applyFont="true" applyBorder="true" applyAlignment="true" applyProtection="true">
      <alignment horizontal="general" vertical="top" textRotation="0" wrapText="true" indent="0" shrinkToFit="false" readingOrder="1"/>
      <protection locked="false" hidden="false"/>
    </xf>
    <xf numFmtId="179" fontId="31" fillId="0" borderId="19" xfId="0" applyFont="true" applyBorder="true" applyAlignment="true" applyProtection="true">
      <alignment horizontal="general" vertical="top" textRotation="0" wrapText="true" indent="0" shrinkToFit="false" readingOrder="1"/>
      <protection locked="false" hidden="false"/>
    </xf>
    <xf numFmtId="179" fontId="31" fillId="0" borderId="0" xfId="0" applyFont="true" applyBorder="true" applyAlignment="true" applyProtection="true">
      <alignment horizontal="general" vertical="top" textRotation="0" wrapText="true" indent="0" shrinkToFit="false" readingOrder="1"/>
      <protection locked="false" hidden="false"/>
    </xf>
    <xf numFmtId="180" fontId="31" fillId="0" borderId="20" xfId="0" applyFont="true" applyBorder="true" applyAlignment="true" applyProtection="true">
      <alignment horizontal="general" vertical="top" textRotation="0" wrapText="true" indent="0" shrinkToFit="false" readingOrder="1"/>
      <protection locked="true" hidden="false"/>
    </xf>
    <xf numFmtId="179" fontId="31" fillId="0" borderId="19" xfId="0" applyFont="true" applyBorder="true" applyAlignment="true" applyProtection="true">
      <alignment horizontal="center" vertical="top" textRotation="0" wrapText="true" indent="0" shrinkToFit="false" readingOrder="1"/>
      <protection locked="false" hidden="false"/>
    </xf>
    <xf numFmtId="179" fontId="31" fillId="0" borderId="0" xfId="0" applyFont="true" applyBorder="true" applyAlignment="true" applyProtection="true">
      <alignment horizontal="center" vertical="top" textRotation="0" wrapText="true" indent="0" shrinkToFit="false" readingOrder="1"/>
      <protection locked="false" hidden="false"/>
    </xf>
    <xf numFmtId="180" fontId="31" fillId="0" borderId="20" xfId="0" applyFont="true" applyBorder="true" applyAlignment="true" applyProtection="true">
      <alignment horizontal="center" vertical="center" textRotation="0" wrapText="true" indent="0" shrinkToFit="false" readingOrder="1"/>
      <protection locked="true" hidden="false"/>
    </xf>
    <xf numFmtId="179" fontId="4" fillId="0" borderId="0" xfId="0" applyFont="true" applyBorder="true" applyAlignment="true" applyProtection="true">
      <alignment horizontal="general" vertical="top" textRotation="0" wrapText="true" indent="0" shrinkToFit="false"/>
      <protection locked="false" hidden="false"/>
    </xf>
    <xf numFmtId="180" fontId="32" fillId="0" borderId="15" xfId="0" applyFont="true" applyBorder="true" applyAlignment="true" applyProtection="true">
      <alignment horizontal="center" vertical="top" textRotation="0" wrapText="true" indent="0" shrinkToFit="false" readingOrder="1"/>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center" vertical="center" textRotation="0" wrapText="true" indent="0" shrinkToFit="false"/>
      <protection locked="false" hidden="false"/>
    </xf>
    <xf numFmtId="179" fontId="32" fillId="0" borderId="14" xfId="0" applyFont="true" applyBorder="true" applyAlignment="true" applyProtection="true">
      <alignment horizontal="center" vertical="center" textRotation="0" wrapText="true" indent="0" shrinkToFit="false"/>
      <protection locked="false" hidden="false"/>
    </xf>
    <xf numFmtId="179" fontId="32" fillId="0" borderId="0" xfId="0" applyFont="true" applyBorder="true" applyAlignment="true" applyProtection="true">
      <alignment horizontal="center" vertical="center" textRotation="0" wrapText="true" indent="0" shrinkToFit="false"/>
      <protection locked="false" hidden="false"/>
    </xf>
    <xf numFmtId="180" fontId="32" fillId="0" borderId="15" xfId="0" applyFont="true" applyBorder="true" applyAlignment="true" applyProtection="true">
      <alignment horizontal="center" vertical="center" textRotation="0" wrapText="true" indent="0" shrinkToFit="false"/>
      <protection locked="true" hidden="false"/>
    </xf>
    <xf numFmtId="179" fontId="38" fillId="0" borderId="14"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81" fontId="4" fillId="0" borderId="0" xfId="0" applyFont="true" applyBorder="false" applyAlignment="true" applyProtection="true">
      <alignment horizontal="center" vertical="center" textRotation="0" wrapText="false" indent="0" shrinkToFit="false"/>
      <protection locked="true" hidden="false"/>
    </xf>
    <xf numFmtId="179" fontId="31" fillId="0" borderId="19" xfId="0" applyFont="true" applyBorder="true" applyAlignment="true" applyProtection="true">
      <alignment horizontal="center" vertical="center" textRotation="0" wrapText="true" indent="0" shrinkToFit="false" readingOrder="1"/>
      <protection locked="false" hidden="false"/>
    </xf>
    <xf numFmtId="179" fontId="31" fillId="0" borderId="14" xfId="0" applyFont="true" applyBorder="true" applyAlignment="true" applyProtection="true">
      <alignment horizontal="center" vertical="center" textRotation="0" wrapText="true" indent="0" shrinkToFit="false"/>
      <protection locked="false" hidden="false"/>
    </xf>
    <xf numFmtId="179" fontId="31" fillId="0" borderId="0" xfId="0" applyFont="true" applyBorder="true" applyAlignment="true" applyProtection="true">
      <alignment horizontal="center" vertical="center" textRotation="0" wrapText="true" indent="0" shrinkToFit="false"/>
      <protection locked="false" hidden="false"/>
    </xf>
    <xf numFmtId="183" fontId="32" fillId="0" borderId="15" xfId="0" applyFont="true" applyBorder="true" applyAlignment="true" applyProtection="true">
      <alignment horizontal="center" vertical="center" textRotation="0" wrapText="true" indent="0" shrinkToFit="false" readingOrder="1"/>
      <protection locked="false" hidden="false"/>
    </xf>
    <xf numFmtId="179" fontId="32" fillId="0" borderId="14" xfId="0" applyFont="true" applyBorder="true" applyAlignment="true" applyProtection="true">
      <alignment horizontal="general" vertical="center" textRotation="0" wrapText="true" indent="0" shrinkToFit="false" readingOrder="1"/>
      <protection locked="false" hidden="false"/>
    </xf>
    <xf numFmtId="179" fontId="32" fillId="0" borderId="0" xfId="0" applyFont="true" applyBorder="true" applyAlignment="true" applyProtection="true">
      <alignment horizontal="general" vertical="center" textRotation="0" wrapText="true" indent="0" shrinkToFit="false" readingOrder="1"/>
      <protection locked="false" hidden="false"/>
    </xf>
    <xf numFmtId="179" fontId="0" fillId="0" borderId="0" xfId="0" applyFont="false" applyBorder="true" applyAlignment="true" applyProtection="true">
      <alignment horizontal="general" vertical="center" textRotation="0" wrapText="true" indent="0" shrinkToFit="false"/>
      <protection locked="false" hidden="false"/>
    </xf>
    <xf numFmtId="183" fontId="31" fillId="0" borderId="15" xfId="0" applyFont="true" applyBorder="true" applyAlignment="true" applyProtection="true">
      <alignment horizontal="center" vertical="center" textRotation="0" wrapText="true" indent="0" shrinkToFit="false" readingOrder="1"/>
      <protection locked="true" hidden="false"/>
    </xf>
    <xf numFmtId="179" fontId="65" fillId="0" borderId="14" xfId="0" applyFont="true" applyBorder="true" applyAlignment="true" applyProtection="true">
      <alignment horizontal="center" vertical="center" textRotation="0" wrapText="true" indent="0" shrinkToFit="false"/>
      <protection locked="false" hidden="false"/>
    </xf>
    <xf numFmtId="179" fontId="66" fillId="0" borderId="0" xfId="0" applyFont="true" applyBorder="true" applyAlignment="true" applyProtection="true">
      <alignment horizontal="center" vertical="center" textRotation="0" wrapText="true" indent="0" shrinkToFit="false" readingOrder="1"/>
      <protection locked="false" hidden="false"/>
    </xf>
    <xf numFmtId="179" fontId="66" fillId="0" borderId="14" xfId="0" applyFont="true" applyBorder="true" applyAlignment="true" applyProtection="true">
      <alignment horizontal="center" vertical="center" textRotation="0" wrapText="true" indent="0" shrinkToFit="false" readingOrder="1"/>
      <protection locked="false" hidden="false"/>
    </xf>
    <xf numFmtId="179" fontId="66" fillId="0" borderId="0" xfId="0" applyFont="true" applyBorder="true" applyAlignment="true" applyProtection="true">
      <alignment horizontal="center" vertical="top" textRotation="0" wrapText="true" indent="0" shrinkToFit="false" readingOrder="1"/>
      <protection locked="false" hidden="false"/>
    </xf>
    <xf numFmtId="179" fontId="66" fillId="0" borderId="14" xfId="0" applyFont="true" applyBorder="true" applyAlignment="true" applyProtection="true">
      <alignment horizontal="center" vertical="top" textRotation="0" wrapText="true" indent="0" shrinkToFit="false" readingOrder="1"/>
      <protection locked="false" hidden="false"/>
    </xf>
    <xf numFmtId="179" fontId="4" fillId="0" borderId="14" xfId="0" applyFont="true" applyBorder="true" applyAlignment="true" applyProtection="true">
      <alignment horizontal="center" vertical="center" textRotation="0" wrapText="true" indent="0" shrinkToFit="false"/>
      <protection locked="false" hidden="false"/>
    </xf>
    <xf numFmtId="179" fontId="16" fillId="0" borderId="0" xfId="0" applyFont="true" applyBorder="true" applyAlignment="true" applyProtection="true">
      <alignment horizontal="center" vertical="center" textRotation="0" wrapText="false" indent="0" shrinkToFit="false"/>
      <protection locked="false" hidden="false"/>
    </xf>
    <xf numFmtId="179" fontId="16" fillId="0" borderId="14"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left" vertical="top" textRotation="0" wrapText="true" indent="0" shrinkToFit="false" readingOrder="1"/>
      <protection locked="false" hidden="false"/>
    </xf>
    <xf numFmtId="164" fontId="16" fillId="0" borderId="0" xfId="0" applyFont="true" applyBorder="true" applyAlignment="true" applyProtection="true">
      <alignment horizontal="center" vertical="bottom" textRotation="0" wrapText="true" indent="0" shrinkToFit="false" readingOrder="1"/>
      <protection locked="false" hidden="false"/>
    </xf>
    <xf numFmtId="164" fontId="7" fillId="0" borderId="0" xfId="0" applyFont="true" applyBorder="true" applyAlignment="true" applyProtection="true">
      <alignment horizontal="center" vertical="top" textRotation="0" wrapText="true" indent="0" shrinkToFit="false" readingOrder="1"/>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79" fontId="4" fillId="0" borderId="14" xfId="0" applyFont="true" applyBorder="true" applyAlignment="false" applyProtection="false">
      <alignment horizontal="general" vertical="bottom" textRotation="0" wrapText="false" indent="0" shrinkToFit="false"/>
      <protection locked="true" hidden="false"/>
    </xf>
    <xf numFmtId="179"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79" fontId="17" fillId="0" borderId="0" xfId="0" applyFont="true" applyBorder="true" applyAlignment="true" applyProtection="false">
      <alignment horizontal="center" vertical="bottom" textRotation="0" wrapText="false" indent="0" shrinkToFit="false"/>
      <protection locked="true" hidden="false"/>
    </xf>
    <xf numFmtId="179" fontId="4" fillId="0" borderId="14"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left" vertical="center" textRotation="0" wrapText="true" indent="0" shrinkToFit="false" readingOrder="1"/>
      <protection locked="false" hidden="false"/>
    </xf>
    <xf numFmtId="180" fontId="32" fillId="0" borderId="18" xfId="0" applyFont="true" applyBorder="true" applyAlignment="true" applyProtection="true">
      <alignment horizontal="general" vertical="top" textRotation="0" wrapText="true" indent="0" shrinkToFit="false" readingOrder="1"/>
      <protection locked="false" hidden="false"/>
    </xf>
    <xf numFmtId="180" fontId="32" fillId="0" borderId="18" xfId="0" applyFont="true" applyBorder="true" applyAlignment="true" applyProtection="true">
      <alignment horizontal="center" vertical="center" textRotation="0" wrapText="true" indent="0" shrinkToFit="false" readingOrder="1"/>
      <protection locked="false" hidden="false"/>
    </xf>
    <xf numFmtId="164" fontId="21" fillId="0" borderId="17" xfId="0" applyFont="true" applyBorder="true" applyAlignment="true" applyProtection="false">
      <alignment horizontal="center" vertical="center" textRotation="0" wrapText="false" indent="0" shrinkToFit="false"/>
      <protection locked="true" hidden="false"/>
    </xf>
    <xf numFmtId="164" fontId="21" fillId="0" borderId="17" xfId="0" applyFont="true" applyBorder="true" applyAlignment="true" applyProtection="false">
      <alignment horizontal="center" vertical="center" textRotation="0" wrapText="true" indent="0" shrinkToFit="false"/>
      <protection locked="true" hidden="false"/>
    </xf>
    <xf numFmtId="171" fontId="21" fillId="0" borderId="0" xfId="0" applyFont="true" applyBorder="fals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true">
      <alignment horizontal="center" vertical="top" textRotation="0" wrapText="true" indent="0" shrinkToFit="false" readingOrder="1"/>
      <protection locked="false" hidden="false"/>
    </xf>
    <xf numFmtId="164" fontId="16" fillId="0" borderId="0" xfId="0" applyFont="true" applyBorder="false" applyAlignment="true" applyProtection="false">
      <alignment horizontal="left" vertical="top" textRotation="0" wrapText="true" indent="0" shrinkToFit="false"/>
      <protection locked="true" hidden="false"/>
    </xf>
    <xf numFmtId="184" fontId="17" fillId="0" borderId="0" xfId="0" applyFont="true" applyBorder="true" applyAlignment="true" applyProtection="true">
      <alignment horizontal="center" vertical="center" textRotation="0" wrapText="true" indent="0" shrinkToFit="false" readingOrder="1"/>
      <protection locked="false" hidden="false"/>
    </xf>
    <xf numFmtId="184" fontId="32" fillId="0" borderId="0" xfId="0" applyFont="true" applyBorder="true" applyAlignment="true" applyProtection="true">
      <alignment horizontal="center" vertical="center" textRotation="0" wrapText="true" indent="0" shrinkToFit="false" readingOrder="1"/>
      <protection locked="false" hidden="false"/>
    </xf>
    <xf numFmtId="167" fontId="31" fillId="6" borderId="0" xfId="0" applyFont="true" applyBorder="true" applyAlignment="true" applyProtection="true">
      <alignment horizontal="center" vertical="center" textRotation="0" wrapText="true" indent="0" shrinkToFit="false" readingOrder="1"/>
      <protection locked="false" hidden="false"/>
    </xf>
    <xf numFmtId="167" fontId="52" fillId="0" borderId="0" xfId="0" applyFont="true" applyBorder="true" applyAlignment="true" applyProtection="true">
      <alignment horizontal="center" vertical="center" textRotation="0" wrapText="true" indent="0" shrinkToFit="false" readingOrder="1"/>
      <protection locked="false" hidden="false"/>
    </xf>
    <xf numFmtId="185" fontId="32"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true" applyBorder="true" applyAlignment="true" applyProtection="true">
      <alignment horizontal="center" vertical="center" textRotation="0" wrapText="false" indent="0" shrinkToFit="false"/>
      <protection locked="false" hidden="false"/>
    </xf>
    <xf numFmtId="172" fontId="16" fillId="0" borderId="0" xfId="0" applyFont="true" applyBorder="true" applyAlignment="true" applyProtection="true">
      <alignment horizontal="center" vertical="center" textRotation="0" wrapText="true" indent="0" shrinkToFit="false" readingOrder="1"/>
      <protection locked="false" hidden="false"/>
    </xf>
    <xf numFmtId="164" fontId="16" fillId="5" borderId="0" xfId="0" applyFont="true" applyBorder="false" applyAlignment="true" applyProtection="true">
      <alignment horizontal="center" vertical="center" textRotation="0" wrapText="true" indent="0" shrinkToFit="false"/>
      <protection locked="false" hidden="false"/>
    </xf>
    <xf numFmtId="185" fontId="32" fillId="0" borderId="0" xfId="0" applyFont="true" applyBorder="true" applyAlignment="true" applyProtection="true">
      <alignment horizontal="center" vertical="center" textRotation="0" wrapText="true" indent="0" shrinkToFit="false" readingOrder="1"/>
      <protection locked="false" hidden="false"/>
    </xf>
    <xf numFmtId="186" fontId="32" fillId="0" borderId="0" xfId="0" applyFont="true" applyBorder="true" applyAlignment="true" applyProtection="true">
      <alignment horizontal="center" vertical="center" textRotation="0" wrapText="true" indent="0" shrinkToFit="false" readingOrder="1"/>
      <protection locked="false" hidden="false"/>
    </xf>
    <xf numFmtId="185" fontId="17" fillId="0" borderId="0" xfId="0" applyFont="true" applyBorder="true" applyAlignment="true" applyProtection="true">
      <alignment horizontal="center" vertical="center" textRotation="0" wrapText="true" indent="0" shrinkToFit="false" readingOrder="1"/>
      <protection locked="false" hidden="false"/>
    </xf>
    <xf numFmtId="186" fontId="17" fillId="0" borderId="0" xfId="0" applyFont="true" applyBorder="true" applyAlignment="true" applyProtection="true">
      <alignment horizontal="center" vertical="center" textRotation="0" wrapText="true" indent="0" shrinkToFit="false" readingOrder="1"/>
      <protection locked="false" hidden="false"/>
    </xf>
    <xf numFmtId="186" fontId="32" fillId="6" borderId="0" xfId="0" applyFont="true" applyBorder="true" applyAlignment="true" applyProtection="true">
      <alignment horizontal="center" vertical="center" textRotation="0" wrapText="true" indent="0" shrinkToFit="false" readingOrder="1"/>
      <protection locked="false" hidden="false"/>
    </xf>
    <xf numFmtId="187" fontId="45" fillId="0" borderId="0" xfId="0" applyFont="true" applyBorder="true" applyAlignment="true" applyProtection="true">
      <alignment horizontal="center" vertical="center" textRotation="0" wrapText="true" indent="0" shrinkToFit="false" readingOrder="1"/>
      <protection locked="false" hidden="false"/>
    </xf>
    <xf numFmtId="188" fontId="45" fillId="0" borderId="0" xfId="0" applyFont="true" applyBorder="true" applyAlignment="true" applyProtection="true">
      <alignment horizontal="center" vertical="center" textRotation="0" wrapText="true" indent="0" shrinkToFit="false" readingOrder="1"/>
      <protection locked="false" hidden="false"/>
    </xf>
    <xf numFmtId="187" fontId="32" fillId="0" borderId="0" xfId="0" applyFont="true" applyBorder="true" applyAlignment="true" applyProtection="true">
      <alignment horizontal="center" vertical="center" textRotation="0" wrapText="true" indent="0" shrinkToFit="false" readingOrder="1"/>
      <protection locked="false" hidden="false"/>
    </xf>
    <xf numFmtId="171" fontId="4" fillId="0" borderId="0" xfId="0" applyFont="true" applyBorder="true" applyAlignment="true" applyProtection="false">
      <alignment horizontal="center" vertical="center" textRotation="0" wrapText="true" indent="0" shrinkToFit="false" readingOrder="1"/>
      <protection locked="true" hidden="false"/>
    </xf>
    <xf numFmtId="169" fontId="32" fillId="0" borderId="0" xfId="0" applyFont="true" applyBorder="true" applyAlignment="true" applyProtection="true">
      <alignment horizontal="center" vertical="center" textRotation="0" wrapText="true" indent="0" shrinkToFit="false" readingOrder="1"/>
      <protection locked="false" hidden="false"/>
    </xf>
    <xf numFmtId="164" fontId="27" fillId="0" borderId="0" xfId="0" applyFont="true" applyBorder="true" applyAlignment="true" applyProtection="true">
      <alignment horizontal="general" vertical="bottom" textRotation="0" wrapText="true" indent="0" shrinkToFit="false"/>
      <protection locked="false" hidden="false"/>
    </xf>
    <xf numFmtId="172" fontId="45" fillId="3" borderId="0" xfId="0" applyFont="true" applyBorder="true" applyAlignment="true" applyProtection="true">
      <alignment horizontal="center" vertical="center" textRotation="0" wrapText="true" indent="0" shrinkToFit="false" readingOrder="1"/>
      <protection locked="false" hidden="false"/>
    </xf>
    <xf numFmtId="176" fontId="45" fillId="0" borderId="0" xfId="0" applyFont="true" applyBorder="true" applyAlignment="true" applyProtection="true">
      <alignment horizontal="center" vertical="center" textRotation="0" wrapText="true" indent="0" shrinkToFit="false" readingOrder="1"/>
      <protection locked="false" hidden="false"/>
    </xf>
    <xf numFmtId="164" fontId="75" fillId="9" borderId="7" xfId="0" applyFont="true" applyBorder="true" applyAlignment="false" applyProtection="false">
      <alignment horizontal="general" vertical="bottom" textRotation="0" wrapText="false" indent="0" shrinkToFit="false"/>
      <protection locked="true" hidden="false"/>
    </xf>
    <xf numFmtId="164" fontId="22" fillId="10" borderId="21" xfId="0" applyFont="true" applyBorder="true" applyAlignment="true" applyProtection="false">
      <alignment horizontal="left" vertical="top" textRotation="0" wrapText="false" indent="0" shrinkToFit="false"/>
      <protection locked="true" hidden="false"/>
    </xf>
    <xf numFmtId="164" fontId="76" fillId="10" borderId="22" xfId="0" applyFont="true" applyBorder="true" applyAlignment="true" applyProtection="false">
      <alignment horizontal="left" vertical="top" textRotation="0" wrapText="false" indent="0" shrinkToFit="false"/>
      <protection locked="true" hidden="false"/>
    </xf>
    <xf numFmtId="164" fontId="76" fillId="10" borderId="23" xfId="0" applyFont="true" applyBorder="true" applyAlignment="true" applyProtection="false">
      <alignment horizontal="left" vertical="top" textRotation="0" wrapText="false" indent="0" shrinkToFit="false"/>
      <protection locked="true" hidden="false"/>
    </xf>
    <xf numFmtId="164" fontId="22" fillId="0" borderId="14" xfId="0" applyFont="true" applyBorder="true" applyAlignment="true" applyProtection="false">
      <alignment horizontal="left" vertical="top" textRotation="0" wrapText="false" indent="0" shrinkToFit="false"/>
      <protection locked="true" hidden="false"/>
    </xf>
    <xf numFmtId="164" fontId="76" fillId="0" borderId="0" xfId="0" applyFont="true" applyBorder="true" applyAlignment="true" applyProtection="false">
      <alignment horizontal="left" vertical="top" textRotation="0" wrapText="false" indent="0" shrinkToFit="false"/>
      <protection locked="true" hidden="false"/>
    </xf>
    <xf numFmtId="164" fontId="76" fillId="0" borderId="15" xfId="0" applyFont="true" applyBorder="true" applyAlignment="true" applyProtection="false">
      <alignment horizontal="left" vertical="top" textRotation="0" wrapText="false" indent="0" shrinkToFit="false"/>
      <protection locked="true" hidden="false"/>
    </xf>
    <xf numFmtId="164" fontId="27" fillId="6" borderId="0" xfId="0" applyFont="true" applyBorder="false" applyAlignment="false" applyProtection="false">
      <alignment horizontal="general" vertical="bottom" textRotation="0" wrapText="false" indent="0" shrinkToFit="false"/>
      <protection locked="true" hidden="false"/>
    </xf>
    <xf numFmtId="164" fontId="22" fillId="0" borderId="16" xfId="0" applyFont="true" applyBorder="true" applyAlignment="true" applyProtection="false">
      <alignment horizontal="left" vertical="top" textRotation="0" wrapText="false" indent="0" shrinkToFit="false"/>
      <protection locked="true" hidden="false"/>
    </xf>
    <xf numFmtId="164" fontId="76" fillId="0" borderId="17" xfId="0" applyFont="true" applyBorder="true" applyAlignment="true" applyProtection="false">
      <alignment horizontal="left" vertical="top" textRotation="0" wrapText="false" indent="0" shrinkToFit="false"/>
      <protection locked="true" hidden="false"/>
    </xf>
    <xf numFmtId="164" fontId="22" fillId="0" borderId="0" xfId="0" applyFont="true" applyBorder="false" applyAlignment="true" applyProtection="false">
      <alignment horizontal="left" vertical="top" textRotation="0" wrapText="false" indent="0" shrinkToFit="false"/>
      <protection locked="true" hidden="false"/>
    </xf>
    <xf numFmtId="164" fontId="76" fillId="0" borderId="0" xfId="0" applyFont="true" applyBorder="false" applyAlignment="true" applyProtection="false">
      <alignment horizontal="left" vertical="top" textRotation="0" wrapText="false" indent="0" shrinkToFit="false"/>
      <protection locked="true" hidden="false"/>
    </xf>
    <xf numFmtId="164" fontId="76" fillId="0" borderId="18" xfId="0" applyFont="true" applyBorder="true" applyAlignment="true" applyProtection="false">
      <alignment horizontal="left" vertical="top" textRotation="0" wrapText="false" indent="0" shrinkToFit="false"/>
      <protection locked="true" hidden="false"/>
    </xf>
    <xf numFmtId="164" fontId="0" fillId="6"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10" borderId="0" xfId="0" applyFont="true" applyBorder="true" applyAlignment="true" applyProtection="false">
      <alignment horizontal="left" vertical="top" textRotation="0" wrapText="false" indent="0" shrinkToFit="false"/>
      <protection locked="true" hidden="false"/>
    </xf>
    <xf numFmtId="164" fontId="76" fillId="10" borderId="0" xfId="0" applyFont="true" applyBorder="true" applyAlignment="true" applyProtection="false">
      <alignment horizontal="left" vertical="top" textRotation="0" wrapText="false" indent="0" shrinkToFit="false"/>
      <protection locked="true" hidden="false"/>
    </xf>
    <xf numFmtId="164" fontId="22" fillId="0" borderId="8" xfId="0" applyFont="true" applyBorder="true" applyAlignment="true" applyProtection="false">
      <alignment horizontal="left" vertical="top" textRotation="0" wrapText="false" indent="0" shrinkToFit="false"/>
      <protection locked="true" hidden="false"/>
    </xf>
    <xf numFmtId="164" fontId="76" fillId="0" borderId="10" xfId="0" applyFont="true" applyBorder="true" applyAlignment="true" applyProtection="false">
      <alignment horizontal="left" vertical="top" textRotation="0" wrapText="true" indent="0" shrinkToFit="false"/>
      <protection locked="true" hidden="false"/>
    </xf>
    <xf numFmtId="164" fontId="76" fillId="0" borderId="15" xfId="0" applyFont="true" applyBorder="true" applyAlignment="true" applyProtection="false">
      <alignment horizontal="left" vertical="top" textRotation="0" wrapText="true" indent="0" shrinkToFit="false"/>
      <protection locked="true" hidden="false"/>
    </xf>
    <xf numFmtId="164" fontId="76" fillId="0" borderId="18" xfId="0" applyFont="true" applyBorder="true" applyAlignment="true" applyProtection="false">
      <alignment horizontal="left" vertical="top" textRotation="0" wrapText="true" indent="0" shrinkToFit="false"/>
      <protection locked="true" hidden="false"/>
    </xf>
    <xf numFmtId="164" fontId="75" fillId="9" borderId="7" xfId="0" applyFont="true" applyBorder="tru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false">
      <alignment horizontal="general" vertical="bottom" textRotation="0" wrapText="true" indent="0" shrinkToFit="false"/>
      <protection locked="true" hidden="false"/>
    </xf>
    <xf numFmtId="164" fontId="56"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56" fillId="0" borderId="0" xfId="0" applyFont="true" applyBorder="false" applyAlignment="true" applyProtection="false">
      <alignment horizontal="left" vertical="top" textRotation="0" wrapText="false" indent="0" shrinkToFit="false"/>
      <protection locked="true" hidden="false"/>
    </xf>
    <xf numFmtId="164" fontId="75" fillId="11" borderId="0" xfId="0" applyFont="true" applyBorder="false" applyAlignment="true" applyProtection="false">
      <alignment horizontal="left" vertical="top" textRotation="0" wrapText="false" indent="0" shrinkToFit="false"/>
      <protection locked="true" hidden="false"/>
    </xf>
    <xf numFmtId="164" fontId="27"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75" fillId="11"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left" vertical="bottom" textRotation="0" wrapText="false" indent="0" shrinkToFit="false"/>
      <protection locked="true" hidden="false"/>
    </xf>
    <xf numFmtId="164" fontId="27" fillId="6" borderId="0" xfId="0" applyFont="true" applyBorder="false" applyAlignment="true" applyProtection="false">
      <alignment horizontal="general" vertical="bottom" textRotation="0" wrapText="true" indent="0" shrinkToFit="false"/>
      <protection locked="true" hidden="false"/>
    </xf>
    <xf numFmtId="164" fontId="75" fillId="11" borderId="7" xfId="0" applyFont="true" applyBorder="true" applyAlignment="true" applyProtection="true">
      <alignment horizontal="general" vertical="center" textRotation="0" wrapText="true" indent="0" shrinkToFit="false"/>
      <protection locked="true" hidden="false"/>
    </xf>
    <xf numFmtId="164" fontId="27" fillId="0" borderId="0" xfId="0" applyFont="true" applyBorder="true" applyAlignment="true" applyProtection="true">
      <alignment horizontal="general" vertical="center" textRotation="0" wrapText="true" indent="0" shrinkToFit="false"/>
      <protection locked="true" hidden="false"/>
    </xf>
    <xf numFmtId="164" fontId="27" fillId="0" borderId="0" xfId="0" applyFont="true" applyBorder="true" applyAlignment="true" applyProtection="true">
      <alignment horizontal="general" vertical="bottom" textRotation="0" wrapText="true" indent="0" shrinkToFit="false"/>
      <protection locked="true" hidden="false"/>
    </xf>
    <xf numFmtId="164" fontId="27" fillId="6" borderId="0" xfId="0" applyFont="true" applyBorder="true" applyAlignment="true" applyProtection="true">
      <alignment horizontal="general" vertical="bottom" textRotation="0" wrapText="true" indent="0" shrinkToFit="false"/>
      <protection locked="true" hidden="false"/>
    </xf>
    <xf numFmtId="164" fontId="27" fillId="6" borderId="0" xfId="0" applyFont="true" applyBorder="true" applyAlignment="true" applyProtection="true">
      <alignment horizontal="general" vertical="center" textRotation="0" wrapText="true" indent="0" shrinkToFit="false"/>
      <protection locked="true" hidden="false"/>
    </xf>
    <xf numFmtId="164" fontId="78" fillId="0" borderId="0" xfId="0" applyFont="true" applyBorder="false" applyAlignment="true" applyProtection="false">
      <alignment horizontal="left" vertical="center" textRotation="0" wrapText="false" indent="1"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 name="Excel Built-in Explanatory Text" xfId="21"/>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4F81BD"/>
      <rgbColor rgb="FF9999FF"/>
      <rgbColor rgb="FF953735"/>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E6B9B8"/>
      <rgbColor rgb="FF558ED5"/>
      <rgbColor rgb="FF33CCCC"/>
      <rgbColor rgb="FF99CC00"/>
      <rgbColor rgb="FFFFCC00"/>
      <rgbColor rgb="FFFF9900"/>
      <rgbColor rgb="FFFF6600"/>
      <rgbColor rgb="FF5C6B80"/>
      <rgbColor rgb="FF969696"/>
      <rgbColor rgb="FF003366"/>
      <rgbColor rgb="FF339966"/>
      <rgbColor rgb="FF003300"/>
      <rgbColor rgb="FF333300"/>
      <rgbColor rgb="FF993300"/>
      <rgbColor rgb="FF993366"/>
      <rgbColor rgb="FF1F497D"/>
      <rgbColor rgb="FF555555"/>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externalLink" Target="externalLinks/externalLink1.xml"/><Relationship Id="rId12" Type="http://schemas.openxmlformats.org/officeDocument/2006/relationships/sharedStrings" Target="sharedStrings.xml"/>
</Relationships>
</file>

<file path=xl/drawings/_rels/drawing6.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561960</xdr:colOff>
      <xdr:row>3</xdr:row>
      <xdr:rowOff>142920</xdr:rowOff>
    </xdr:from>
    <xdr:to>
      <xdr:col>16</xdr:col>
      <xdr:colOff>147960</xdr:colOff>
      <xdr:row>57</xdr:row>
      <xdr:rowOff>33840</xdr:rowOff>
    </xdr:to>
    <xdr:pic>
      <xdr:nvPicPr>
        <xdr:cNvPr id="0" name="Picture 1" descr=""/>
        <xdr:cNvPicPr/>
      </xdr:nvPicPr>
      <xdr:blipFill>
        <a:blip r:embed="rId1"/>
        <a:srcRect l="52245" t="16020" r="0" b="0"/>
        <a:stretch/>
      </xdr:blipFill>
      <xdr:spPr>
        <a:xfrm>
          <a:off x="1173240" y="628560"/>
          <a:ext cx="8758800" cy="863496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file:///C:/C:/06_Zdravstvena_ekologija/06-01_Zdravstvena_ispravnost_voda_i_vodoopskrbu/VODOVODI_2018/Stiglo/I&#381;/&#381;arka-codoopskrba%20RH%20ZINE%20OPSKRB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atci o IVU"/>
      <sheetName val="Podatci o sustavima po ZO"/>
      <sheetName val="Int. kont_INTERNI laborat_2017"/>
      <sheetName val="Int. kont_VANJSKI laborat_2017"/>
      <sheetName val="Uzroci neispravnosti_mreza"/>
      <sheetName val="Uzroci neispravnoti_crpilista"/>
      <sheetName val="Obavijesti potrosacima_2017"/>
      <sheetName val="Padajuci izb-Novo"/>
      <sheetName val="Sheet2"/>
      <sheetName val="Padajuci izbornici"/>
    </sheetNames>
    <sheetDataSet>
      <sheetData sheetId="0"/>
      <sheetData sheetId="1">
        <row r="47">
          <cell r="R47">
            <v>122</v>
          </cell>
        </row>
      </sheetData>
      <sheetData sheetId="2"/>
      <sheetData sheetId="3"/>
      <sheetData sheetId="4"/>
      <sheetData sheetId="5"/>
      <sheetData sheetId="6"/>
      <sheetData sheetId="7"/>
      <sheetData sheetId="8"/>
      <sheetData sheetId="9"/>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mailto:op&#263;ina-kapela@bj.t-com.hr" TargetMode="External"/><Relationship Id="rId3" Type="http://schemas.openxmlformats.org/officeDocument/2006/relationships/hyperlink" Target="mailto:op&#263;ina-kapela@bj.t-com.hr" TargetMode="External"/><Relationship Id="rId4" Type="http://schemas.openxmlformats.org/officeDocument/2006/relationships/hyperlink" Target="http://www.opcina-kapela.hr/" TargetMode="External"/><Relationship Id="rId5" Type="http://schemas.openxmlformats.org/officeDocument/2006/relationships/hyperlink" Target="http://www.opcina-kapela.hr/" TargetMode="External"/><Relationship Id="rId6" Type="http://schemas.openxmlformats.org/officeDocument/2006/relationships/hyperlink" Target="mailto:vodovod-vg@gmail.com" TargetMode="External"/><Relationship Id="rId7" Type="http://schemas.openxmlformats.org/officeDocument/2006/relationships/hyperlink" Target="mailto:uprava@vodneusluge-bj.hr" TargetMode="External"/><Relationship Id="rId8" Type="http://schemas.openxmlformats.org/officeDocument/2006/relationships/hyperlink" Target="mailto:razvojinvesticije@vodneusluge-bj.hr" TargetMode="External"/><Relationship Id="rId9" Type="http://schemas.openxmlformats.org/officeDocument/2006/relationships/hyperlink" Target="http://vodneusluge-bj.hr/" TargetMode="External"/><Relationship Id="rId10" Type="http://schemas.openxmlformats.org/officeDocument/2006/relationships/hyperlink" Target="http://www.komunalije-vodovod.hr/" TargetMode="External"/><Relationship Id="rId11" Type="http://schemas.openxmlformats.org/officeDocument/2006/relationships/hyperlink" Target="mailto:ivan.veres@komunalac-gp.hr" TargetMode="External"/><Relationship Id="rId12" Type="http://schemas.openxmlformats.org/officeDocument/2006/relationships/hyperlink" Target="mailto:komunalac1@bj.t-com.hr" TargetMode="External"/><Relationship Id="rId13" Type="http://schemas.openxmlformats.org/officeDocument/2006/relationships/hyperlink" Target="mailto:vlatko.carapovic@darkom-daruvar.hr" TargetMode="External"/><Relationship Id="rId14" Type="http://schemas.openxmlformats.org/officeDocument/2006/relationships/hyperlink" Target="mailto:sanja.smidt@darkom-daruvar.hr" TargetMode="External"/><Relationship Id="rId15" Type="http://schemas.openxmlformats.org/officeDocument/2006/relationships/hyperlink" Target="http://www.darkom-daruvar.hr/" TargetMode="External"/><Relationship Id="rId16" Type="http://schemas.openxmlformats.org/officeDocument/2006/relationships/hyperlink" Target="mailto:vodovod-blato@du.t-com.hr" TargetMode="External"/><Relationship Id="rId17" Type="http://schemas.openxmlformats.org/officeDocument/2006/relationships/hyperlink" Target="http://www.vodovod-blato.hr/" TargetMode="External"/><Relationship Id="rId18" Type="http://schemas.openxmlformats.org/officeDocument/2006/relationships/hyperlink" Target="mailto:zazabljedoo@gmail.com" TargetMode="External"/><Relationship Id="rId19" Type="http://schemas.openxmlformats.org/officeDocument/2006/relationships/hyperlink" Target="http://www.kkd.hr/" TargetMode="External"/><Relationship Id="rId20" Type="http://schemas.openxmlformats.org/officeDocument/2006/relationships/hyperlink" Target="http://www.vodovod-metkovic.hr/" TargetMode="External"/><Relationship Id="rId21" Type="http://schemas.openxmlformats.org/officeDocument/2006/relationships/hyperlink" Target="mailto:selma.custovic@vodovod-dubrovnik.hr" TargetMode="External"/><Relationship Id="rId22" Type="http://schemas.openxmlformats.org/officeDocument/2006/relationships/hyperlink" Target="mailto:info@vodovod-dubrovnik.hr" TargetMode="External"/><Relationship Id="rId23" Type="http://schemas.openxmlformats.org/officeDocument/2006/relationships/hyperlink" Target="http://www.vio.hr/" TargetMode="External"/><Relationship Id="rId24" Type="http://schemas.openxmlformats.org/officeDocument/2006/relationships/hyperlink" Target="mailto:irena.premate.ankon@vodovod-pula.hr" TargetMode="External"/><Relationship Id="rId25" Type="http://schemas.openxmlformats.org/officeDocument/2006/relationships/hyperlink" Target="http://www.vodovod-pula.hr/" TargetMode="External"/><Relationship Id="rId26" Type="http://schemas.openxmlformats.org/officeDocument/2006/relationships/hyperlink" Target="http://www.vodovod-labin.hr/" TargetMode="External"/><Relationship Id="rId27" Type="http://schemas.openxmlformats.org/officeDocument/2006/relationships/hyperlink" Target="mailto:danijela@rakovica-doo.hr" TargetMode="External"/><Relationship Id="rId28" Type="http://schemas.openxmlformats.org/officeDocument/2006/relationships/hyperlink" Target="mailto:danijela@rakovica-doo.hr" TargetMode="External"/><Relationship Id="rId29" Type="http://schemas.openxmlformats.org/officeDocument/2006/relationships/hyperlink" Target="http://www.spelekom.hr/" TargetMode="External"/><Relationship Id="rId30" Type="http://schemas.openxmlformats.org/officeDocument/2006/relationships/hyperlink" Target="mailto:viov@ka.t-com.hr" TargetMode="External"/><Relationship Id="rId31" Type="http://schemas.openxmlformats.org/officeDocument/2006/relationships/hyperlink" Target="http://www.viov.hr/" TargetMode="External"/><Relationship Id="rId32" Type="http://schemas.openxmlformats.org/officeDocument/2006/relationships/hyperlink" Target="http://www.komunalac-slunj.hr/" TargetMode="External"/><Relationship Id="rId33" Type="http://schemas.openxmlformats.org/officeDocument/2006/relationships/hyperlink" Target="http://www.komunalno-ozalj.com/" TargetMode="External"/><Relationship Id="rId34" Type="http://schemas.openxmlformats.org/officeDocument/2006/relationships/hyperlink" Target="http://www.komunalno-dugaresa.hr/" TargetMode="External"/><Relationship Id="rId35" Type="http://schemas.openxmlformats.org/officeDocument/2006/relationships/hyperlink" Target="http://www.kcvode.hr/" TargetMode="External"/><Relationship Id="rId36" Type="http://schemas.openxmlformats.org/officeDocument/2006/relationships/hyperlink" Target="mailto:ivan.sostarec@komundju.hr" TargetMode="External"/><Relationship Id="rId37" Type="http://schemas.openxmlformats.org/officeDocument/2006/relationships/hyperlink" Target="http://www.komundju.hr/" TargetMode="External"/><Relationship Id="rId38" Type="http://schemas.openxmlformats.org/officeDocument/2006/relationships/hyperlink" Target="mailto:uprava@zagorski-vodovod.hr" TargetMode="External"/><Relationship Id="rId39" Type="http://schemas.openxmlformats.org/officeDocument/2006/relationships/hyperlink" Target="mailto:srebrenka.vidovic@zagorski-vodovod.hr" TargetMode="External"/><Relationship Id="rId40" Type="http://schemas.openxmlformats.org/officeDocument/2006/relationships/hyperlink" Target="mailto:info@viop.hr" TargetMode="External"/><Relationship Id="rId41" Type="http://schemas.openxmlformats.org/officeDocument/2006/relationships/hyperlink" Target="mailto:info@viop.hr" TargetMode="External"/><Relationship Id="rId42" Type="http://schemas.openxmlformats.org/officeDocument/2006/relationships/hyperlink" Target="mailto:ana.tepes@humvio.hr" TargetMode="External"/><Relationship Id="rId43" Type="http://schemas.openxmlformats.org/officeDocument/2006/relationships/hyperlink" Target="mailto:ana.tepes@humvio.hr" TargetMode="External"/><Relationship Id="rId44" Type="http://schemas.openxmlformats.org/officeDocument/2006/relationships/hyperlink" Target="http://www.humvio.hr/" TargetMode="External"/><Relationship Id="rId45" Type="http://schemas.openxmlformats.org/officeDocument/2006/relationships/hyperlink" Target="mailto:info@kvio.hr" TargetMode="External"/><Relationship Id="rId46" Type="http://schemas.openxmlformats.org/officeDocument/2006/relationships/hyperlink" Target="mailto:danijel.kranjcec@kvio.hr" TargetMode="External"/><Relationship Id="rId47" Type="http://schemas.openxmlformats.org/officeDocument/2006/relationships/hyperlink" Target="http://www.kvio.hr/" TargetMode="External"/><Relationship Id="rId48" Type="http://schemas.openxmlformats.org/officeDocument/2006/relationships/hyperlink" Target="http://www.kvio.hr/" TargetMode="External"/><Relationship Id="rId49" Type="http://schemas.openxmlformats.org/officeDocument/2006/relationships/hyperlink" Target="mailto:vodovod-senj@gs.htnet.hr" TargetMode="External"/><Relationship Id="rId50" Type="http://schemas.openxmlformats.org/officeDocument/2006/relationships/hyperlink" Target="mailto:kemija1@net.hr" TargetMode="External"/><Relationship Id="rId51" Type="http://schemas.openxmlformats.org/officeDocument/2006/relationships/hyperlink" Target="http://www.vodovod-hrvatsko-primorje.hr/" TargetMode="External"/><Relationship Id="rId52" Type="http://schemas.openxmlformats.org/officeDocument/2006/relationships/hyperlink" Target="http://www.komunalije-novalja.hr/" TargetMode="External"/><Relationship Id="rId53" Type="http://schemas.openxmlformats.org/officeDocument/2006/relationships/hyperlink" Target="http://www.komunalac-otocac.hr/komunalac/" TargetMode="External"/><Relationship Id="rId54" Type="http://schemas.openxmlformats.org/officeDocument/2006/relationships/hyperlink" Target="http://usluga-gospic.hr/" TargetMode="External"/><Relationship Id="rId55" Type="http://schemas.openxmlformats.org/officeDocument/2006/relationships/hyperlink" Target="http://www.vodovod.brinje.hr/" TargetMode="External"/><Relationship Id="rId56" Type="http://schemas.openxmlformats.org/officeDocument/2006/relationships/hyperlink" Target="mailto:info@vodovodiodvodnja-senj.hr" TargetMode="External"/><Relationship Id="rId57" Type="http://schemas.openxmlformats.org/officeDocument/2006/relationships/hyperlink" Target="mailto:info@vodovodiodvodnja-senj.hr" TargetMode="External"/><Relationship Id="rId58" Type="http://schemas.openxmlformats.org/officeDocument/2006/relationships/hyperlink" Target="http://www.vodovodiodvodnja-senj.hr/" TargetMode="External"/><Relationship Id="rId59" Type="http://schemas.openxmlformats.org/officeDocument/2006/relationships/hyperlink" Target="http://www.medjimurske-vode.hr/" TargetMode="External"/><Relationship Id="rId60" Type="http://schemas.openxmlformats.org/officeDocument/2006/relationships/hyperlink" Target="http://www.cvorkovac.hr/" TargetMode="External"/><Relationship Id="rId61" Type="http://schemas.openxmlformats.org/officeDocument/2006/relationships/hyperlink" Target="mailto:dejana@vodoopskrba-darda.hr" TargetMode="External"/><Relationship Id="rId62" Type="http://schemas.openxmlformats.org/officeDocument/2006/relationships/hyperlink" Target="http://www.dvorac.hr/" TargetMode="External"/><Relationship Id="rId63" Type="http://schemas.openxmlformats.org/officeDocument/2006/relationships/hyperlink" Target="http://www.kg-park.hr/" TargetMode="External"/><Relationship Id="rId64" Type="http://schemas.openxmlformats.org/officeDocument/2006/relationships/hyperlink" Target="http://www.nasicki-vodovod.hr/" TargetMode="External"/><Relationship Id="rId65" Type="http://schemas.openxmlformats.org/officeDocument/2006/relationships/hyperlink" Target="mailto:hidrobel@hidrobel.hr," TargetMode="External"/><Relationship Id="rId66" Type="http://schemas.openxmlformats.org/officeDocument/2006/relationships/hyperlink" Target="http://www.hidrobel.hr/" TargetMode="External"/><Relationship Id="rId67" Type="http://schemas.openxmlformats.org/officeDocument/2006/relationships/hyperlink" Target="mailto:darkomum@gmail.com" TargetMode="External"/><Relationship Id="rId68" Type="http://schemas.openxmlformats.org/officeDocument/2006/relationships/hyperlink" Target="http://www.baranjski-vodovod.hr/" TargetMode="External"/><Relationship Id="rId69" Type="http://schemas.openxmlformats.org/officeDocument/2006/relationships/hyperlink" Target="http://www.urednost.hr/" TargetMode="External"/><Relationship Id="rId70" Type="http://schemas.openxmlformats.org/officeDocument/2006/relationships/hyperlink" Target="http://www.urednost.hr/" TargetMode="External"/><Relationship Id="rId71" Type="http://schemas.openxmlformats.org/officeDocument/2006/relationships/hyperlink" Target="mailto:kornelija.perkovic@vode-lipik.hr" TargetMode="External"/><Relationship Id="rId72" Type="http://schemas.openxmlformats.org/officeDocument/2006/relationships/hyperlink" Target="http://www.vode-lipik.hr/" TargetMode="External"/><Relationship Id="rId73" Type="http://schemas.openxmlformats.org/officeDocument/2006/relationships/hyperlink" Target="mailto:tomislav.rozman@tekija.hr" TargetMode="External"/><Relationship Id="rId74" Type="http://schemas.openxmlformats.org/officeDocument/2006/relationships/hyperlink" Target="http://www.tekija.hr/" TargetMode="External"/><Relationship Id="rId75" Type="http://schemas.openxmlformats.org/officeDocument/2006/relationships/hyperlink" Target="http://www.ponikve.hr/" TargetMode="External"/><Relationship Id="rId76" Type="http://schemas.openxmlformats.org/officeDocument/2006/relationships/hyperlink" Target="http://www.viocl.hr/" TargetMode="External"/><Relationship Id="rId77" Type="http://schemas.openxmlformats.org/officeDocument/2006/relationships/hyperlink" Target="http://www.kdvik-rijeka.hr/" TargetMode="External"/><Relationship Id="rId78" Type="http://schemas.openxmlformats.org/officeDocument/2006/relationships/hyperlink" Target="http://www.kdvik-rijeka.hr/" TargetMode="External"/><Relationship Id="rId79" Type="http://schemas.openxmlformats.org/officeDocument/2006/relationships/hyperlink" Target="http://www.liburnijske-vode.hr/" TargetMode="External"/><Relationship Id="rId80" Type="http://schemas.openxmlformats.org/officeDocument/2006/relationships/hyperlink" Target="http://www.vrelo.hr/" TargetMode="External"/><Relationship Id="rId81" Type="http://schemas.openxmlformats.org/officeDocument/2006/relationships/hyperlink" Target="http://www.vode-vrbovsko.hr/" TargetMode="External"/><Relationship Id="rId82" Type="http://schemas.openxmlformats.org/officeDocument/2006/relationships/hyperlink" Target="http://www.vodovod-zrnovnica.hr/" TargetMode="External"/><Relationship Id="rId83" Type="http://schemas.openxmlformats.org/officeDocument/2006/relationships/hyperlink" Target="mailto:pejo@vodoopskrba-kupa.hr" TargetMode="External"/><Relationship Id="rId84" Type="http://schemas.openxmlformats.org/officeDocument/2006/relationships/hyperlink" Target="mailto:ssvukadinovic@vodoopskrba-kupa.hr" TargetMode="External"/><Relationship Id="rId85" Type="http://schemas.openxmlformats.org/officeDocument/2006/relationships/hyperlink" Target="http://www.moslavina-kutina.hr/" TargetMode="External"/><Relationship Id="rId86" Type="http://schemas.openxmlformats.org/officeDocument/2006/relationships/hyperlink" Target="http://www.vodovod-novska.hr/" TargetMode="External"/><Relationship Id="rId87" Type="http://schemas.openxmlformats.org/officeDocument/2006/relationships/hyperlink" Target="http://www.privreda-petrinja.hr/" TargetMode="External"/><Relationship Id="rId88" Type="http://schemas.openxmlformats.org/officeDocument/2006/relationships/hyperlink" Target="http://www.jp-komunalac.hr/" TargetMode="External"/><Relationship Id="rId89" Type="http://schemas.openxmlformats.org/officeDocument/2006/relationships/hyperlink" Target="http://www.jp-komunalac.hr/" TargetMode="External"/><Relationship Id="rId90" Type="http://schemas.openxmlformats.org/officeDocument/2006/relationships/hyperlink" Target="http://www.opcinajasenovac./" TargetMode="External"/><Relationship Id="rId91" Type="http://schemas.openxmlformats.org/officeDocument/2006/relationships/hyperlink" Target="http://www.vodovod-makarska.hr/" TargetMode="External"/><Relationship Id="rId92" Type="http://schemas.openxmlformats.org/officeDocument/2006/relationships/hyperlink" Target="mailto:grgi&#269;evi&#263;@hvarskivodovod.hr" TargetMode="External"/><Relationship Id="rId93" Type="http://schemas.openxmlformats.org/officeDocument/2006/relationships/hyperlink" Target="mailto:buncuga@hvarskivodovod.hr" TargetMode="External"/><Relationship Id="rId94" Type="http://schemas.openxmlformats.org/officeDocument/2006/relationships/hyperlink" Target="http://www.hvarskivodovod.hr/" TargetMode="External"/><Relationship Id="rId95" Type="http://schemas.openxmlformats.org/officeDocument/2006/relationships/hyperlink" Target="mailto:tajnica@viock.hr" TargetMode="External"/><Relationship Id="rId96" Type="http://schemas.openxmlformats.org/officeDocument/2006/relationships/hyperlink" Target="http://www.vodovod.hr/" TargetMode="External"/><Relationship Id="rId97" Type="http://schemas.openxmlformats.org/officeDocument/2006/relationships/hyperlink" Target="mailto:josko.celan@vik-split.hr" TargetMode="External"/><Relationship Id="rId98" Type="http://schemas.openxmlformats.org/officeDocument/2006/relationships/hyperlink" Target="mailto:danijela.matijacalovric@vil-split.hr" TargetMode="External"/><Relationship Id="rId99" Type="http://schemas.openxmlformats.org/officeDocument/2006/relationships/hyperlink" Target="http://www.vik-split.hr/" TargetMode="External"/><Relationship Id="rId100" Type="http://schemas.openxmlformats.org/officeDocument/2006/relationships/hyperlink" Target="http://www.vodovod-imk.hr/" TargetMode="External"/><Relationship Id="rId101" Type="http://schemas.openxmlformats.org/officeDocument/2006/relationships/hyperlink" Target="http://vodovod-brac.hr/" TargetMode="External"/><Relationship Id="rId102" Type="http://schemas.openxmlformats.org/officeDocument/2006/relationships/hyperlink" Target="http://vodovod-brac.hr/" TargetMode="External"/><Relationship Id="rId103" Type="http://schemas.openxmlformats.org/officeDocument/2006/relationships/hyperlink" Target="mailto:rad-drnis@si.t-com.hr" TargetMode="External"/><Relationship Id="rId104" Type="http://schemas.openxmlformats.org/officeDocument/2006/relationships/hyperlink" Target="mailto:martavujevic.rad@gmail.com" TargetMode="External"/><Relationship Id="rId105" Type="http://schemas.openxmlformats.org/officeDocument/2006/relationships/hyperlink" Target="http://www.vodovodsib.hr/" TargetMode="External"/><Relationship Id="rId106" Type="http://schemas.openxmlformats.org/officeDocument/2006/relationships/hyperlink" Target="mailto:vazgec@komunalno-knin.hr" TargetMode="External"/><Relationship Id="rId107" Type="http://schemas.openxmlformats.org/officeDocument/2006/relationships/hyperlink" Target="http://www.komunalno-knin.hr/" TargetMode="External"/><Relationship Id="rId108" Type="http://schemas.openxmlformats.org/officeDocument/2006/relationships/hyperlink" Target="mailto:komunalno.drustvo.kijevo%7B@si.t-com.hr" TargetMode="External"/><Relationship Id="rId109" Type="http://schemas.openxmlformats.org/officeDocument/2006/relationships/hyperlink" Target="mailto:komunalno.drustvo.kijevo%7B@si.t-com.hr" TargetMode="External"/><Relationship Id="rId110" Type="http://schemas.openxmlformats.org/officeDocument/2006/relationships/hyperlink" Target="mailto:zbunic@varkom.com" TargetMode="External"/><Relationship Id="rId111" Type="http://schemas.openxmlformats.org/officeDocument/2006/relationships/hyperlink" Target="mailto:laboratorij@varkom.com" TargetMode="External"/><Relationship Id="rId112" Type="http://schemas.openxmlformats.org/officeDocument/2006/relationships/hyperlink" Target="http://www.varkom.hr/" TargetMode="External"/><Relationship Id="rId113" Type="http://schemas.openxmlformats.org/officeDocument/2006/relationships/hyperlink" Target="mailto:ranko.zbodulja@ivkom.hr" TargetMode="External"/><Relationship Id="rId114" Type="http://schemas.openxmlformats.org/officeDocument/2006/relationships/hyperlink" Target="http://www.ivkom-vode.hr/" TargetMode="External"/><Relationship Id="rId115" Type="http://schemas.openxmlformats.org/officeDocument/2006/relationships/hyperlink" Target="mailto:majetic@papuk-doo.hr" TargetMode="External"/><Relationship Id="rId116" Type="http://schemas.openxmlformats.org/officeDocument/2006/relationships/hyperlink" Target="http://www.voda-doo.hr/" TargetMode="External"/><Relationship Id="rId117" Type="http://schemas.openxmlformats.org/officeDocument/2006/relationships/hyperlink" Target="http://www.komrad.hr/" TargetMode="External"/><Relationship Id="rId118" Type="http://schemas.openxmlformats.org/officeDocument/2006/relationships/hyperlink" Target="http://www.virkom.hr/" TargetMode="External"/><Relationship Id="rId119" Type="http://schemas.openxmlformats.org/officeDocument/2006/relationships/hyperlink" Target="http://www.vodakom.hr/" TargetMode="External"/><Relationship Id="rId120" Type="http://schemas.openxmlformats.org/officeDocument/2006/relationships/hyperlink" Target="http://www.komunalije-sumus.com.hr/" TargetMode="External"/><Relationship Id="rId121" Type="http://schemas.openxmlformats.org/officeDocument/2006/relationships/hyperlink" Target="http://www.vgv.hr/" TargetMode="External"/><Relationship Id="rId122" Type="http://schemas.openxmlformats.org/officeDocument/2006/relationships/hyperlink" Target="mailto:uprava@vvk.hr" TargetMode="External"/><Relationship Id="rId123" Type="http://schemas.openxmlformats.org/officeDocument/2006/relationships/hyperlink" Target="mailto:darko.cengic@vvk.hr" TargetMode="External"/><Relationship Id="rId124" Type="http://schemas.openxmlformats.org/officeDocument/2006/relationships/hyperlink" Target="http://www.vvk.hr/" TargetMode="External"/><Relationship Id="rId125" Type="http://schemas.openxmlformats.org/officeDocument/2006/relationships/hyperlink" Target="http://www.ktd-gunja.hr/" TargetMode="External"/><Relationship Id="rId126" Type="http://schemas.openxmlformats.org/officeDocument/2006/relationships/hyperlink" Target="http://www.vodovod-zadar.hr/" TargetMode="External"/><Relationship Id="rId127" Type="http://schemas.openxmlformats.org/officeDocument/2006/relationships/hyperlink" Target="mailto:tehnicki.saktor@vodovodiodvodnja.t-com.hr" TargetMode="External"/><Relationship Id="rId128" Type="http://schemas.openxmlformats.org/officeDocument/2006/relationships/hyperlink" Target="http://www.vodovod-i-odvodnja.hr/" TargetMode="External"/><Relationship Id="rId129" Type="http://schemas.openxmlformats.org/officeDocument/2006/relationships/hyperlink" Target="http://www.vode-jastrebarsko.hr/" TargetMode="External"/><Relationship Id="rId130" Type="http://schemas.openxmlformats.org/officeDocument/2006/relationships/hyperlink" Target="http://www.vgvodoopskrba.hr/" TargetMode="External"/><Relationship Id="rId131" Type="http://schemas.openxmlformats.org/officeDocument/2006/relationships/hyperlink" Target="http://www.vodovodklincasela.hr/" TargetMode="External"/><Relationship Id="rId132" Type="http://schemas.openxmlformats.org/officeDocument/2006/relationships/hyperlink" Target="http://www.komunalno-zapresic.hr/" TargetMode="External"/><Relationship Id="rId133" Type="http://schemas.openxmlformats.org/officeDocument/2006/relationships/hyperlink" Target="http://www.viozz.hr/" TargetMode="External"/><Relationship Id="rId134" Type="http://schemas.openxmlformats.org/officeDocument/2006/relationships/hyperlink" Target="http://www.vode-pisarovina.hr/" TargetMode="External"/><Relationship Id="rId135" Type="http://schemas.openxmlformats.org/officeDocument/2006/relationships/hyperlink" Target="mailto:zdravka.pankretic@viozz.hr" TargetMode="External"/><Relationship Id="rId136" Type="http://schemas.openxmlformats.org/officeDocument/2006/relationships/hyperlink" Target="http://www.viozz.hr/" TargetMode="External"/><Relationship Id="rId137" Type="http://schemas.openxmlformats.org/officeDocument/2006/relationships/hyperlink" Target="mailto:ivka.crnogaj@viozz.hr" TargetMode="External"/><Relationship Id="rId138" Type="http://schemas.openxmlformats.org/officeDocument/2006/relationships/hyperlink" Target="http://www.viozz.hr/" TargetMode="External"/><Relationship Id="rId139" Type="http://schemas.openxmlformats.org/officeDocument/2006/relationships/hyperlink" Target="mailto:zdravka.pankretic@viozz.hr" TargetMode="External"/><Relationship Id="rId140" Type="http://schemas.openxmlformats.org/officeDocument/2006/relationships/hyperlink" Target="http://www.viozz.hr/" TargetMode="External"/><Relationship Id="rId141" Type="http://schemas.openxmlformats.org/officeDocument/2006/relationships/hyperlink" Target="mailto:info@janjina.hr" TargetMode="External"/><Relationship Id="rId142" Type="http://schemas.openxmlformats.org/officeDocument/2006/relationships/hyperlink" Target="mailto:info@janjina.hr" TargetMode="External"/><Relationship Id="rId143" Type="http://schemas.openxmlformats.org/officeDocument/2006/relationships/drawing" Target="../drawings/drawing1.xml"/><Relationship Id="rId144"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5.xml"/><Relationship Id="rId3" Type="http://schemas.openxmlformats.org/officeDocument/2006/relationships/vmlDrawing" Target="../drawings/vmlDrawing3.v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true">
    <pageSetUpPr fitToPage="false"/>
  </sheetPr>
  <dimension ref="A1:R140"/>
  <sheetViews>
    <sheetView showFormulas="false" showGridLines="true" showRowColHeaders="true" showZeros="true" rightToLeft="false" tabSelected="false" showOutlineSymbols="true" defaultGridColor="true" view="normal" topLeftCell="G1" colorId="64" zoomScale="100" zoomScaleNormal="100" zoomScalePageLayoutView="100" workbookViewId="0">
      <selection pane="topLeft" activeCell="C145" activeCellId="1" sqref="AJ284:AJ299 C145"/>
    </sheetView>
  </sheetViews>
  <sheetFormatPr defaultRowHeight="12.75" zeroHeight="false" outlineLevelRow="0" outlineLevelCol="0"/>
  <cols>
    <col collapsed="false" customWidth="true" hidden="false" outlineLevel="0" max="1" min="1" style="1" width="21.29"/>
    <col collapsed="false" customWidth="true" hidden="false" outlineLevel="0" max="2" min="2" style="1" width="49"/>
    <col collapsed="false" customWidth="true" hidden="false" outlineLevel="0" max="3" min="3" style="2" width="37.57"/>
    <col collapsed="false" customWidth="true" hidden="false" outlineLevel="0" max="4" min="4" style="2" width="26.59"/>
    <col collapsed="false" customWidth="true" hidden="false" outlineLevel="0" max="5" min="5" style="2" width="24.29"/>
    <col collapsed="false" customWidth="true" hidden="false" outlineLevel="0" max="6" min="6" style="2" width="39.14"/>
    <col collapsed="false" customWidth="true" hidden="false" outlineLevel="0" max="7" min="7" style="2" width="39.01"/>
    <col collapsed="false" customWidth="true" hidden="false" outlineLevel="0" max="8" min="8" style="2" width="14.28"/>
    <col collapsed="false" customWidth="true" hidden="false" outlineLevel="0" max="9" min="9" style="2" width="18.42"/>
    <col collapsed="false" customWidth="true" hidden="false" outlineLevel="0" max="10" min="10" style="2" width="38.7"/>
    <col collapsed="false" customWidth="true" hidden="false" outlineLevel="0" max="11" min="11" style="2" width="18.58"/>
    <col collapsed="false" customWidth="true" hidden="false" outlineLevel="0" max="12" min="12" style="2" width="35.71"/>
    <col collapsed="false" customWidth="true" hidden="false" outlineLevel="0" max="13" min="13" style="2" width="12.42"/>
    <col collapsed="false" customWidth="true" hidden="false" outlineLevel="0" max="14" min="14" style="2" width="14.01"/>
    <col collapsed="false" customWidth="true" hidden="false" outlineLevel="0" max="15" min="15" style="2" width="16.87"/>
    <col collapsed="false" customWidth="true" hidden="false" outlineLevel="0" max="1025" min="16" style="3" width="9.13"/>
  </cols>
  <sheetData>
    <row r="1" s="9" customFormat="true" ht="43.5" hidden="false" customHeight="true" outlineLevel="0" collapsed="false">
      <c r="A1" s="4" t="s">
        <v>0</v>
      </c>
      <c r="B1" s="4" t="s">
        <v>1</v>
      </c>
      <c r="C1" s="5" t="s">
        <v>2</v>
      </c>
      <c r="D1" s="6" t="s">
        <v>3</v>
      </c>
      <c r="E1" s="6" t="s">
        <v>4</v>
      </c>
      <c r="F1" s="6" t="s">
        <v>5</v>
      </c>
      <c r="G1" s="6" t="s">
        <v>3</v>
      </c>
      <c r="H1" s="6" t="s">
        <v>4</v>
      </c>
      <c r="I1" s="6" t="s">
        <v>6</v>
      </c>
      <c r="J1" s="6" t="s">
        <v>7</v>
      </c>
      <c r="K1" s="6" t="s">
        <v>8</v>
      </c>
      <c r="L1" s="6" t="s">
        <v>9</v>
      </c>
      <c r="M1" s="6" t="s">
        <v>10</v>
      </c>
      <c r="N1" s="6" t="s">
        <v>11</v>
      </c>
      <c r="O1" s="7" t="s">
        <v>12</v>
      </c>
      <c r="P1" s="8"/>
      <c r="Q1" s="8"/>
      <c r="R1" s="8"/>
    </row>
    <row r="2" s="15" customFormat="true" ht="30" hidden="true" customHeight="true" outlineLevel="0" collapsed="false">
      <c r="A2" s="10" t="s">
        <v>13</v>
      </c>
      <c r="B2" s="10" t="s">
        <v>14</v>
      </c>
      <c r="C2" s="11" t="s">
        <v>15</v>
      </c>
      <c r="D2" s="12" t="s">
        <v>16</v>
      </c>
      <c r="E2" s="13" t="s">
        <v>17</v>
      </c>
      <c r="F2" s="13" t="s">
        <v>18</v>
      </c>
      <c r="G2" s="14" t="s">
        <v>16</v>
      </c>
      <c r="H2" s="13" t="s">
        <v>17</v>
      </c>
      <c r="I2" s="13" t="s">
        <v>19</v>
      </c>
      <c r="J2" s="14" t="s">
        <v>20</v>
      </c>
      <c r="K2" s="13" t="s">
        <v>21</v>
      </c>
      <c r="L2" s="14" t="s">
        <v>20</v>
      </c>
      <c r="M2" s="13" t="s">
        <v>22</v>
      </c>
      <c r="N2" s="13"/>
      <c r="O2" s="13"/>
    </row>
    <row r="3" s="15" customFormat="true" ht="30" hidden="true" customHeight="true" outlineLevel="0" collapsed="false">
      <c r="A3" s="10" t="s">
        <v>13</v>
      </c>
      <c r="B3" s="10" t="s">
        <v>23</v>
      </c>
      <c r="C3" s="11" t="s">
        <v>24</v>
      </c>
      <c r="D3" s="12" t="s">
        <v>25</v>
      </c>
      <c r="E3" s="13" t="s">
        <v>26</v>
      </c>
      <c r="F3" s="13" t="s">
        <v>24</v>
      </c>
      <c r="G3" s="13" t="s">
        <v>27</v>
      </c>
      <c r="H3" s="13" t="s">
        <v>26</v>
      </c>
      <c r="I3" s="13" t="s">
        <v>28</v>
      </c>
      <c r="J3" s="13" t="s">
        <v>29</v>
      </c>
      <c r="K3" s="13" t="s">
        <v>21</v>
      </c>
      <c r="L3" s="13" t="s">
        <v>30</v>
      </c>
      <c r="M3" s="13" t="s">
        <v>31</v>
      </c>
      <c r="N3" s="13" t="n">
        <v>2015</v>
      </c>
      <c r="O3" s="13" t="s">
        <v>21</v>
      </c>
    </row>
    <row r="4" s="21" customFormat="true" ht="37.5" hidden="true" customHeight="true" outlineLevel="0" collapsed="false">
      <c r="A4" s="10" t="s">
        <v>13</v>
      </c>
      <c r="B4" s="10" t="s">
        <v>32</v>
      </c>
      <c r="C4" s="16" t="s">
        <v>33</v>
      </c>
      <c r="D4" s="17" t="s">
        <v>34</v>
      </c>
      <c r="E4" s="18" t="s">
        <v>35</v>
      </c>
      <c r="F4" s="18" t="s">
        <v>36</v>
      </c>
      <c r="G4" s="17" t="s">
        <v>37</v>
      </c>
      <c r="H4" s="18" t="s">
        <v>38</v>
      </c>
      <c r="I4" s="18" t="s">
        <v>39</v>
      </c>
      <c r="J4" s="17" t="s">
        <v>40</v>
      </c>
      <c r="K4" s="18" t="s">
        <v>21</v>
      </c>
      <c r="L4" s="19" t="s">
        <v>41</v>
      </c>
      <c r="M4" s="18" t="s">
        <v>21</v>
      </c>
      <c r="N4" s="18" t="n">
        <v>2008</v>
      </c>
      <c r="O4" s="20" t="s">
        <v>21</v>
      </c>
    </row>
    <row r="5" s="22" customFormat="true" ht="30" hidden="true" customHeight="true" outlineLevel="0" collapsed="false">
      <c r="A5" s="10" t="s">
        <v>13</v>
      </c>
      <c r="B5" s="10" t="s">
        <v>42</v>
      </c>
      <c r="C5" s="16" t="s">
        <v>43</v>
      </c>
      <c r="D5" s="19" t="s">
        <v>44</v>
      </c>
      <c r="E5" s="18" t="s">
        <v>45</v>
      </c>
      <c r="F5" s="18" t="s">
        <v>46</v>
      </c>
      <c r="G5" s="19" t="s">
        <v>44</v>
      </c>
      <c r="H5" s="18" t="s">
        <v>47</v>
      </c>
      <c r="I5" s="18" t="s">
        <v>48</v>
      </c>
      <c r="J5" s="17" t="s">
        <v>49</v>
      </c>
      <c r="K5" s="18" t="s">
        <v>21</v>
      </c>
      <c r="L5" s="18" t="s">
        <v>30</v>
      </c>
      <c r="M5" s="18" t="s">
        <v>21</v>
      </c>
      <c r="N5" s="18" t="n">
        <v>2009</v>
      </c>
      <c r="O5" s="18"/>
    </row>
    <row r="6" s="21" customFormat="true" ht="56.25" hidden="true" customHeight="true" outlineLevel="0" collapsed="false">
      <c r="A6" s="10" t="s">
        <v>13</v>
      </c>
      <c r="B6" s="23" t="s">
        <v>50</v>
      </c>
      <c r="C6" s="16" t="s">
        <v>51</v>
      </c>
      <c r="D6" s="24" t="s">
        <v>52</v>
      </c>
      <c r="E6" s="18" t="s">
        <v>53</v>
      </c>
      <c r="F6" s="18" t="s">
        <v>51</v>
      </c>
      <c r="G6" s="17" t="s">
        <v>54</v>
      </c>
      <c r="H6" s="18" t="s">
        <v>53</v>
      </c>
      <c r="I6" s="18" t="s">
        <v>55</v>
      </c>
      <c r="J6" s="19" t="s">
        <v>56</v>
      </c>
      <c r="K6" s="18" t="s">
        <v>57</v>
      </c>
      <c r="L6" s="18"/>
      <c r="M6" s="18" t="s">
        <v>21</v>
      </c>
      <c r="N6" s="18" t="n">
        <v>2010</v>
      </c>
      <c r="O6" s="18" t="s">
        <v>57</v>
      </c>
    </row>
    <row r="7" s="15" customFormat="true" ht="30" hidden="true" customHeight="true" outlineLevel="0" collapsed="false">
      <c r="A7" s="10" t="s">
        <v>13</v>
      </c>
      <c r="B7" s="10" t="s">
        <v>58</v>
      </c>
      <c r="C7" s="11" t="s">
        <v>59</v>
      </c>
      <c r="D7" s="12" t="s">
        <v>60</v>
      </c>
      <c r="E7" s="13" t="s">
        <v>61</v>
      </c>
      <c r="F7" s="13" t="s">
        <v>62</v>
      </c>
      <c r="G7" s="13" t="s">
        <v>60</v>
      </c>
      <c r="H7" s="13" t="s">
        <v>63</v>
      </c>
      <c r="I7" s="13" t="s">
        <v>64</v>
      </c>
      <c r="J7" s="13" t="s">
        <v>65</v>
      </c>
      <c r="K7" s="13" t="s">
        <v>21</v>
      </c>
      <c r="L7" s="13" t="s">
        <v>30</v>
      </c>
      <c r="M7" s="13" t="s">
        <v>21</v>
      </c>
      <c r="N7" s="13" t="n">
        <v>2011</v>
      </c>
      <c r="O7" s="13" t="s">
        <v>57</v>
      </c>
    </row>
    <row r="8" s="32" customFormat="true" ht="30.75" hidden="true" customHeight="true" outlineLevel="0" collapsed="false">
      <c r="A8" s="25" t="s">
        <v>13</v>
      </c>
      <c r="B8" s="25" t="s">
        <v>66</v>
      </c>
      <c r="C8" s="26" t="s">
        <v>67</v>
      </c>
      <c r="D8" s="27" t="s">
        <v>68</v>
      </c>
      <c r="E8" s="28" t="s">
        <v>69</v>
      </c>
      <c r="F8" s="28" t="s">
        <v>70</v>
      </c>
      <c r="G8" s="29" t="s">
        <v>71</v>
      </c>
      <c r="H8" s="28" t="s">
        <v>72</v>
      </c>
      <c r="I8" s="30" t="s">
        <v>73</v>
      </c>
      <c r="J8" s="29" t="s">
        <v>74</v>
      </c>
      <c r="K8" s="28" t="s">
        <v>75</v>
      </c>
      <c r="L8" s="28" t="s">
        <v>30</v>
      </c>
      <c r="M8" s="28" t="s">
        <v>75</v>
      </c>
      <c r="N8" s="28" t="n">
        <v>2012</v>
      </c>
      <c r="O8" s="31" t="s">
        <v>22</v>
      </c>
    </row>
    <row r="9" s="36" customFormat="true" ht="30" hidden="true" customHeight="true" outlineLevel="0" collapsed="false">
      <c r="A9" s="33" t="s">
        <v>76</v>
      </c>
      <c r="B9" s="34" t="s">
        <v>77</v>
      </c>
      <c r="C9" s="11" t="s">
        <v>78</v>
      </c>
      <c r="D9" s="13" t="s">
        <v>79</v>
      </c>
      <c r="E9" s="13" t="s">
        <v>80</v>
      </c>
      <c r="F9" s="13" t="s">
        <v>81</v>
      </c>
      <c r="G9" s="13" t="s">
        <v>82</v>
      </c>
      <c r="H9" s="13" t="s">
        <v>83</v>
      </c>
      <c r="I9" s="13" t="s">
        <v>84</v>
      </c>
      <c r="J9" s="13" t="s">
        <v>85</v>
      </c>
      <c r="K9" s="13" t="s">
        <v>21</v>
      </c>
      <c r="L9" s="13" t="s">
        <v>30</v>
      </c>
      <c r="M9" s="13" t="s">
        <v>21</v>
      </c>
      <c r="N9" s="13" t="n">
        <v>2007</v>
      </c>
      <c r="O9" s="35" t="s">
        <v>21</v>
      </c>
    </row>
    <row r="10" s="15" customFormat="true" ht="43.5" hidden="true" customHeight="true" outlineLevel="0" collapsed="false">
      <c r="A10" s="37" t="s">
        <v>76</v>
      </c>
      <c r="B10" s="37" t="s">
        <v>86</v>
      </c>
      <c r="C10" s="13" t="s">
        <v>87</v>
      </c>
      <c r="D10" s="13" t="s">
        <v>88</v>
      </c>
      <c r="E10" s="13" t="s">
        <v>89</v>
      </c>
      <c r="F10" s="38" t="s">
        <v>90</v>
      </c>
      <c r="G10" s="38" t="s">
        <v>91</v>
      </c>
      <c r="H10" s="13" t="s">
        <v>92</v>
      </c>
      <c r="I10" s="13" t="n">
        <v>993028220</v>
      </c>
      <c r="J10" s="13"/>
      <c r="K10" s="13" t="s">
        <v>21</v>
      </c>
      <c r="L10" s="13" t="s">
        <v>30</v>
      </c>
      <c r="M10" s="13" t="s">
        <v>21</v>
      </c>
      <c r="N10" s="13"/>
      <c r="O10" s="13"/>
    </row>
    <row r="11" s="15" customFormat="true" ht="30" hidden="true" customHeight="true" outlineLevel="0" collapsed="false">
      <c r="A11" s="39" t="s">
        <v>93</v>
      </c>
      <c r="B11" s="39" t="s">
        <v>94</v>
      </c>
      <c r="C11" s="11" t="s">
        <v>95</v>
      </c>
      <c r="D11" s="13" t="s">
        <v>96</v>
      </c>
      <c r="E11" s="13" t="s">
        <v>97</v>
      </c>
      <c r="F11" s="13" t="s">
        <v>98</v>
      </c>
      <c r="G11" s="40" t="s">
        <v>99</v>
      </c>
      <c r="H11" s="13" t="s">
        <v>100</v>
      </c>
      <c r="I11" s="38" t="s">
        <v>101</v>
      </c>
      <c r="J11" s="40" t="s">
        <v>102</v>
      </c>
      <c r="K11" s="13" t="s">
        <v>21</v>
      </c>
      <c r="L11" s="13" t="s">
        <v>30</v>
      </c>
      <c r="M11" s="13" t="s">
        <v>21</v>
      </c>
      <c r="N11" s="13" t="n">
        <v>2007</v>
      </c>
      <c r="O11" s="35" t="s">
        <v>21</v>
      </c>
    </row>
    <row r="12" s="15" customFormat="true" ht="45" hidden="true" customHeight="false" outlineLevel="0" collapsed="false">
      <c r="A12" s="41" t="s">
        <v>93</v>
      </c>
      <c r="B12" s="41" t="s">
        <v>103</v>
      </c>
      <c r="C12" s="42" t="s">
        <v>104</v>
      </c>
      <c r="D12" s="42" t="s">
        <v>105</v>
      </c>
      <c r="E12" s="42" t="s">
        <v>106</v>
      </c>
      <c r="F12" s="42" t="s">
        <v>104</v>
      </c>
      <c r="G12" s="42" t="s">
        <v>105</v>
      </c>
      <c r="H12" s="42" t="s">
        <v>106</v>
      </c>
      <c r="I12" s="42" t="n">
        <v>917948447</v>
      </c>
      <c r="J12" s="42"/>
      <c r="K12" s="42" t="s">
        <v>21</v>
      </c>
      <c r="L12" s="42" t="s">
        <v>107</v>
      </c>
      <c r="M12" s="42" t="s">
        <v>57</v>
      </c>
      <c r="N12" s="42"/>
      <c r="O12" s="42" t="s">
        <v>57</v>
      </c>
    </row>
    <row r="13" s="15" customFormat="true" ht="30" hidden="true" customHeight="true" outlineLevel="0" collapsed="false">
      <c r="A13" s="43" t="s">
        <v>93</v>
      </c>
      <c r="B13" s="43" t="s">
        <v>108</v>
      </c>
      <c r="C13" s="13" t="s">
        <v>109</v>
      </c>
      <c r="D13" s="44" t="s">
        <v>110</v>
      </c>
      <c r="E13" s="13" t="s">
        <v>111</v>
      </c>
      <c r="F13" s="13" t="s">
        <v>109</v>
      </c>
      <c r="G13" s="13" t="s">
        <v>110</v>
      </c>
      <c r="H13" s="13" t="n">
        <v>20696200</v>
      </c>
      <c r="I13" s="13" t="n">
        <v>992526900</v>
      </c>
      <c r="J13" s="13"/>
      <c r="K13" s="13" t="s">
        <v>21</v>
      </c>
      <c r="L13" s="13" t="s">
        <v>112</v>
      </c>
      <c r="M13" s="13" t="s">
        <v>57</v>
      </c>
      <c r="N13" s="13"/>
      <c r="O13" s="13" t="s">
        <v>57</v>
      </c>
    </row>
    <row r="14" s="15" customFormat="true" ht="30" hidden="true" customHeight="true" outlineLevel="0" collapsed="false">
      <c r="A14" s="43" t="s">
        <v>93</v>
      </c>
      <c r="B14" s="43" t="s">
        <v>113</v>
      </c>
      <c r="C14" s="13" t="s">
        <v>114</v>
      </c>
      <c r="D14" s="13" t="s">
        <v>115</v>
      </c>
      <c r="E14" s="13" t="s">
        <v>116</v>
      </c>
      <c r="F14" s="13" t="s">
        <v>114</v>
      </c>
      <c r="G14" s="13" t="s">
        <v>115</v>
      </c>
      <c r="H14" s="13" t="s">
        <v>116</v>
      </c>
      <c r="I14" s="13" t="s">
        <v>117</v>
      </c>
      <c r="J14" s="13"/>
      <c r="K14" s="13" t="s">
        <v>75</v>
      </c>
      <c r="L14" s="13"/>
      <c r="M14" s="13" t="s">
        <v>75</v>
      </c>
      <c r="N14" s="13" t="n">
        <v>2017</v>
      </c>
      <c r="O14" s="13" t="s">
        <v>75</v>
      </c>
    </row>
    <row r="15" s="15" customFormat="true" ht="30" hidden="true" customHeight="true" outlineLevel="0" collapsed="false">
      <c r="A15" s="43" t="s">
        <v>93</v>
      </c>
      <c r="B15" s="43" t="s">
        <v>118</v>
      </c>
      <c r="C15" s="13" t="s">
        <v>119</v>
      </c>
      <c r="D15" s="13" t="s">
        <v>120</v>
      </c>
      <c r="E15" s="13" t="s">
        <v>121</v>
      </c>
      <c r="F15" s="13" t="s">
        <v>122</v>
      </c>
      <c r="G15" s="13" t="s">
        <v>120</v>
      </c>
      <c r="H15" s="13" t="s">
        <v>121</v>
      </c>
      <c r="I15" s="13" t="s">
        <v>123</v>
      </c>
      <c r="J15" s="13" t="s">
        <v>124</v>
      </c>
      <c r="K15" s="13" t="s">
        <v>21</v>
      </c>
      <c r="L15" s="13" t="s">
        <v>112</v>
      </c>
      <c r="M15" s="13" t="s">
        <v>57</v>
      </c>
      <c r="N15" s="13"/>
      <c r="O15" s="13" t="s">
        <v>57</v>
      </c>
    </row>
    <row r="16" s="15" customFormat="true" ht="30" hidden="true" customHeight="true" outlineLevel="0" collapsed="false">
      <c r="A16" s="43" t="s">
        <v>93</v>
      </c>
      <c r="B16" s="43" t="s">
        <v>125</v>
      </c>
      <c r="C16" s="13" t="s">
        <v>126</v>
      </c>
      <c r="D16" s="13" t="s">
        <v>127</v>
      </c>
      <c r="E16" s="13" t="s">
        <v>128</v>
      </c>
      <c r="F16" s="13" t="s">
        <v>129</v>
      </c>
      <c r="G16" s="13" t="s">
        <v>127</v>
      </c>
      <c r="H16" s="13" t="s">
        <v>128</v>
      </c>
      <c r="I16" s="13" t="s">
        <v>130</v>
      </c>
      <c r="J16" s="13"/>
      <c r="K16" s="13"/>
      <c r="L16" s="13"/>
      <c r="M16" s="13"/>
      <c r="N16" s="13"/>
      <c r="O16" s="13"/>
    </row>
    <row r="17" s="15" customFormat="true" ht="30" hidden="true" customHeight="true" outlineLevel="0" collapsed="false">
      <c r="A17" s="43" t="s">
        <v>93</v>
      </c>
      <c r="B17" s="43" t="s">
        <v>131</v>
      </c>
      <c r="C17" s="13" t="s">
        <v>132</v>
      </c>
      <c r="D17" s="13" t="s">
        <v>133</v>
      </c>
      <c r="E17" s="13" t="s">
        <v>134</v>
      </c>
      <c r="F17" s="13" t="s">
        <v>135</v>
      </c>
      <c r="G17" s="13"/>
      <c r="H17" s="13" t="s">
        <v>134</v>
      </c>
      <c r="I17" s="13" t="s">
        <v>136</v>
      </c>
      <c r="J17" s="13"/>
      <c r="K17" s="13"/>
      <c r="L17" s="13"/>
      <c r="M17" s="13"/>
      <c r="N17" s="13"/>
      <c r="O17" s="13"/>
    </row>
    <row r="18" s="15" customFormat="true" ht="30" hidden="true" customHeight="true" outlineLevel="0" collapsed="false">
      <c r="A18" s="39" t="s">
        <v>93</v>
      </c>
      <c r="B18" s="39" t="s">
        <v>137</v>
      </c>
      <c r="C18" s="11" t="s">
        <v>138</v>
      </c>
      <c r="D18" s="38" t="s">
        <v>139</v>
      </c>
      <c r="E18" s="38" t="s">
        <v>140</v>
      </c>
      <c r="F18" s="13" t="s">
        <v>141</v>
      </c>
      <c r="G18" s="13" t="s">
        <v>142</v>
      </c>
      <c r="H18" s="13" t="s">
        <v>143</v>
      </c>
      <c r="I18" s="13" t="s">
        <v>144</v>
      </c>
      <c r="J18" s="13" t="s">
        <v>145</v>
      </c>
      <c r="K18" s="13" t="s">
        <v>21</v>
      </c>
      <c r="L18" s="13" t="s">
        <v>30</v>
      </c>
      <c r="M18" s="13" t="s">
        <v>21</v>
      </c>
      <c r="N18" s="13" t="n">
        <v>2009</v>
      </c>
      <c r="O18" s="35" t="s">
        <v>21</v>
      </c>
    </row>
    <row r="19" s="15" customFormat="true" ht="30" hidden="true" customHeight="true" outlineLevel="0" collapsed="false">
      <c r="A19" s="39" t="s">
        <v>93</v>
      </c>
      <c r="B19" s="39" t="s">
        <v>146</v>
      </c>
      <c r="C19" s="11" t="s">
        <v>147</v>
      </c>
      <c r="D19" s="13" t="s">
        <v>148</v>
      </c>
      <c r="E19" s="13" t="s">
        <v>149</v>
      </c>
      <c r="F19" s="13" t="s">
        <v>150</v>
      </c>
      <c r="G19" s="13" t="s">
        <v>151</v>
      </c>
      <c r="H19" s="13" t="s">
        <v>149</v>
      </c>
      <c r="I19" s="13" t="s">
        <v>152</v>
      </c>
      <c r="J19" s="13" t="s">
        <v>153</v>
      </c>
      <c r="K19" s="13" t="s">
        <v>21</v>
      </c>
      <c r="L19" s="13" t="s">
        <v>112</v>
      </c>
      <c r="M19" s="13" t="s">
        <v>21</v>
      </c>
      <c r="N19" s="13" t="n">
        <v>2010</v>
      </c>
      <c r="O19" s="35"/>
    </row>
    <row r="20" s="15" customFormat="true" ht="30" hidden="true" customHeight="true" outlineLevel="0" collapsed="false">
      <c r="A20" s="39" t="s">
        <v>93</v>
      </c>
      <c r="B20" s="39" t="s">
        <v>154</v>
      </c>
      <c r="C20" s="11" t="s">
        <v>155</v>
      </c>
      <c r="D20" s="13" t="s">
        <v>156</v>
      </c>
      <c r="E20" s="13" t="s">
        <v>157</v>
      </c>
      <c r="F20" s="13" t="s">
        <v>158</v>
      </c>
      <c r="G20" s="13" t="s">
        <v>159</v>
      </c>
      <c r="H20" s="13" t="s">
        <v>160</v>
      </c>
      <c r="I20" s="13" t="s">
        <v>161</v>
      </c>
      <c r="J20" s="40" t="s">
        <v>162</v>
      </c>
      <c r="K20" s="13" t="s">
        <v>21</v>
      </c>
      <c r="L20" s="13" t="s">
        <v>30</v>
      </c>
      <c r="M20" s="13" t="s">
        <v>21</v>
      </c>
      <c r="N20" s="13" t="n">
        <v>2011</v>
      </c>
      <c r="O20" s="35" t="s">
        <v>21</v>
      </c>
    </row>
    <row r="21" s="15" customFormat="true" ht="30" hidden="true" customHeight="true" outlineLevel="0" collapsed="false">
      <c r="A21" s="39" t="s">
        <v>93</v>
      </c>
      <c r="B21" s="39" t="s">
        <v>163</v>
      </c>
      <c r="C21" s="11" t="s">
        <v>164</v>
      </c>
      <c r="D21" s="13" t="s">
        <v>165</v>
      </c>
      <c r="E21" s="13" t="s">
        <v>166</v>
      </c>
      <c r="F21" s="13" t="s">
        <v>167</v>
      </c>
      <c r="G21" s="13" t="s">
        <v>168</v>
      </c>
      <c r="H21" s="13" t="s">
        <v>169</v>
      </c>
      <c r="I21" s="13" t="s">
        <v>170</v>
      </c>
      <c r="J21" s="40" t="s">
        <v>171</v>
      </c>
      <c r="K21" s="13" t="s">
        <v>21</v>
      </c>
      <c r="L21" s="13" t="s">
        <v>30</v>
      </c>
      <c r="M21" s="13" t="s">
        <v>21</v>
      </c>
      <c r="N21" s="13" t="n">
        <v>2012</v>
      </c>
      <c r="O21" s="35" t="s">
        <v>21</v>
      </c>
    </row>
    <row r="22" s="51" customFormat="true" ht="22.5" hidden="true" customHeight="false" outlineLevel="0" collapsed="false">
      <c r="A22" s="45" t="s">
        <v>93</v>
      </c>
      <c r="B22" s="46" t="s">
        <v>172</v>
      </c>
      <c r="C22" s="47" t="s">
        <v>173</v>
      </c>
      <c r="D22" s="48" t="s">
        <v>174</v>
      </c>
      <c r="E22" s="47" t="s">
        <v>175</v>
      </c>
      <c r="F22" s="47" t="s">
        <v>176</v>
      </c>
      <c r="G22" s="49" t="s">
        <v>177</v>
      </c>
      <c r="H22" s="47" t="n">
        <v>20423300</v>
      </c>
      <c r="I22" s="47" t="s">
        <v>178</v>
      </c>
      <c r="J22" s="50" t="s">
        <v>179</v>
      </c>
      <c r="K22" s="47" t="s">
        <v>21</v>
      </c>
      <c r="L22" s="48" t="s">
        <v>30</v>
      </c>
      <c r="M22" s="47" t="s">
        <v>21</v>
      </c>
      <c r="N22" s="47" t="n">
        <v>2014</v>
      </c>
      <c r="O22" s="47" t="s">
        <v>21</v>
      </c>
    </row>
    <row r="23" s="15" customFormat="true" ht="30" hidden="true" customHeight="true" outlineLevel="0" collapsed="false">
      <c r="A23" s="37" t="s">
        <v>180</v>
      </c>
      <c r="B23" s="37" t="s">
        <v>181</v>
      </c>
      <c r="C23" s="52" t="s">
        <v>182</v>
      </c>
      <c r="D23" s="52" t="s">
        <v>183</v>
      </c>
      <c r="E23" s="52" t="s">
        <v>184</v>
      </c>
      <c r="F23" s="53" t="s">
        <v>185</v>
      </c>
      <c r="G23" s="53" t="s">
        <v>186</v>
      </c>
      <c r="H23" s="53" t="s">
        <v>187</v>
      </c>
      <c r="I23" s="53" t="s">
        <v>188</v>
      </c>
      <c r="J23" s="54" t="s">
        <v>189</v>
      </c>
      <c r="K23" s="52" t="s">
        <v>21</v>
      </c>
      <c r="L23" s="52" t="s">
        <v>30</v>
      </c>
      <c r="M23" s="52" t="s">
        <v>21</v>
      </c>
      <c r="N23" s="52" t="n">
        <v>2013</v>
      </c>
      <c r="O23" s="52" t="s">
        <v>21</v>
      </c>
    </row>
    <row r="24" s="21" customFormat="true" ht="30" hidden="true" customHeight="true" outlineLevel="0" collapsed="false">
      <c r="A24" s="43" t="s">
        <v>190</v>
      </c>
      <c r="B24" s="43" t="s">
        <v>191</v>
      </c>
      <c r="C24" s="18" t="s">
        <v>192</v>
      </c>
      <c r="D24" s="18" t="s">
        <v>193</v>
      </c>
      <c r="E24" s="18" t="s">
        <v>194</v>
      </c>
      <c r="F24" s="18" t="s">
        <v>195</v>
      </c>
      <c r="G24" s="18" t="s">
        <v>196</v>
      </c>
      <c r="H24" s="18" t="s">
        <v>197</v>
      </c>
      <c r="I24" s="18" t="s">
        <v>198</v>
      </c>
      <c r="J24" s="18" t="s">
        <v>199</v>
      </c>
      <c r="K24" s="18" t="s">
        <v>31</v>
      </c>
      <c r="L24" s="18"/>
      <c r="M24" s="18" t="s">
        <v>31</v>
      </c>
      <c r="N24" s="18" t="n">
        <v>2007</v>
      </c>
      <c r="O24" s="18" t="s">
        <v>31</v>
      </c>
    </row>
    <row r="25" s="15" customFormat="true" ht="30" hidden="true" customHeight="true" outlineLevel="0" collapsed="false">
      <c r="A25" s="43" t="s">
        <v>190</v>
      </c>
      <c r="B25" s="55" t="s">
        <v>200</v>
      </c>
      <c r="C25" s="13" t="s">
        <v>201</v>
      </c>
      <c r="D25" s="13" t="s">
        <v>202</v>
      </c>
      <c r="E25" s="13" t="s">
        <v>203</v>
      </c>
      <c r="F25" s="13" t="s">
        <v>204</v>
      </c>
      <c r="G25" s="14" t="s">
        <v>205</v>
      </c>
      <c r="H25" s="13" t="s">
        <v>206</v>
      </c>
      <c r="I25" s="13" t="s">
        <v>207</v>
      </c>
      <c r="J25" s="14" t="s">
        <v>208</v>
      </c>
      <c r="K25" s="13" t="s">
        <v>21</v>
      </c>
      <c r="L25" s="13" t="s">
        <v>30</v>
      </c>
      <c r="M25" s="13" t="s">
        <v>21</v>
      </c>
      <c r="N25" s="13" t="n">
        <v>2008</v>
      </c>
      <c r="O25" s="13" t="s">
        <v>21</v>
      </c>
    </row>
    <row r="26" s="15" customFormat="true" ht="30" hidden="true" customHeight="true" outlineLevel="0" collapsed="false">
      <c r="A26" s="39" t="s">
        <v>190</v>
      </c>
      <c r="B26" s="39" t="s">
        <v>209</v>
      </c>
      <c r="C26" s="11" t="s">
        <v>210</v>
      </c>
      <c r="D26" s="13" t="s">
        <v>211</v>
      </c>
      <c r="E26" s="13" t="s">
        <v>212</v>
      </c>
      <c r="F26" s="13" t="s">
        <v>213</v>
      </c>
      <c r="G26" s="13" t="s">
        <v>214</v>
      </c>
      <c r="H26" s="13" t="s">
        <v>215</v>
      </c>
      <c r="I26" s="13" t="n">
        <v>992615852</v>
      </c>
      <c r="J26" s="40" t="s">
        <v>216</v>
      </c>
      <c r="K26" s="13" t="s">
        <v>21</v>
      </c>
      <c r="L26" s="13" t="s">
        <v>30</v>
      </c>
      <c r="M26" s="13" t="s">
        <v>21</v>
      </c>
      <c r="N26" s="13" t="n">
        <v>2008</v>
      </c>
      <c r="O26" s="35" t="s">
        <v>21</v>
      </c>
    </row>
    <row r="27" s="15" customFormat="true" ht="30" hidden="true" customHeight="true" outlineLevel="0" collapsed="false">
      <c r="A27" s="39" t="s">
        <v>217</v>
      </c>
      <c r="B27" s="39" t="s">
        <v>218</v>
      </c>
      <c r="C27" s="11" t="s">
        <v>219</v>
      </c>
      <c r="D27" s="13" t="s">
        <v>220</v>
      </c>
      <c r="E27" s="13" t="s">
        <v>221</v>
      </c>
      <c r="F27" s="13" t="s">
        <v>222</v>
      </c>
      <c r="G27" s="13" t="s">
        <v>223</v>
      </c>
      <c r="H27" s="13" t="s">
        <v>224</v>
      </c>
      <c r="I27" s="13" t="s">
        <v>225</v>
      </c>
      <c r="J27" s="13" t="s">
        <v>226</v>
      </c>
      <c r="K27" s="13" t="s">
        <v>21</v>
      </c>
      <c r="L27" s="13" t="s">
        <v>30</v>
      </c>
      <c r="M27" s="13" t="s">
        <v>21</v>
      </c>
      <c r="N27" s="13" t="n">
        <v>2006</v>
      </c>
      <c r="O27" s="35" t="s">
        <v>21</v>
      </c>
    </row>
    <row r="28" s="15" customFormat="true" ht="30" hidden="true" customHeight="true" outlineLevel="0" collapsed="false">
      <c r="A28" s="39" t="s">
        <v>217</v>
      </c>
      <c r="B28" s="39" t="s">
        <v>227</v>
      </c>
      <c r="C28" s="11" t="s">
        <v>228</v>
      </c>
      <c r="D28" s="13" t="s">
        <v>229</v>
      </c>
      <c r="E28" s="13" t="s">
        <v>230</v>
      </c>
      <c r="F28" s="13" t="s">
        <v>231</v>
      </c>
      <c r="G28" s="13" t="s">
        <v>232</v>
      </c>
      <c r="H28" s="13" t="s">
        <v>233</v>
      </c>
      <c r="I28" s="13" t="s">
        <v>234</v>
      </c>
      <c r="J28" s="13" t="s">
        <v>235</v>
      </c>
      <c r="K28" s="13" t="s">
        <v>21</v>
      </c>
      <c r="L28" s="13" t="s">
        <v>30</v>
      </c>
      <c r="M28" s="13" t="s">
        <v>21</v>
      </c>
      <c r="N28" s="13" t="n">
        <v>2008</v>
      </c>
      <c r="O28" s="35" t="s">
        <v>21</v>
      </c>
    </row>
    <row r="29" s="21" customFormat="true" ht="30" hidden="true" customHeight="true" outlineLevel="0" collapsed="false">
      <c r="A29" s="37" t="s">
        <v>217</v>
      </c>
      <c r="B29" s="37" t="s">
        <v>236</v>
      </c>
      <c r="C29" s="56" t="s">
        <v>237</v>
      </c>
      <c r="D29" s="57" t="s">
        <v>238</v>
      </c>
      <c r="E29" s="56" t="n">
        <v>47784101</v>
      </c>
      <c r="F29" s="56" t="s">
        <v>237</v>
      </c>
      <c r="G29" s="57" t="s">
        <v>238</v>
      </c>
      <c r="H29" s="56" t="n">
        <v>47784101</v>
      </c>
      <c r="I29" s="56" t="n">
        <v>992916048</v>
      </c>
      <c r="J29" s="57" t="s">
        <v>239</v>
      </c>
      <c r="K29" s="56"/>
      <c r="L29" s="58"/>
      <c r="M29" s="56"/>
      <c r="N29" s="56"/>
      <c r="O29" s="56"/>
    </row>
    <row r="30" s="15" customFormat="true" ht="30" hidden="true" customHeight="true" outlineLevel="0" collapsed="false">
      <c r="A30" s="43" t="s">
        <v>217</v>
      </c>
      <c r="B30" s="43" t="s">
        <v>240</v>
      </c>
      <c r="C30" s="13" t="s">
        <v>241</v>
      </c>
      <c r="D30" s="44" t="s">
        <v>242</v>
      </c>
      <c r="E30" s="13" t="s">
        <v>243</v>
      </c>
      <c r="F30" s="13" t="s">
        <v>241</v>
      </c>
      <c r="G30" s="38" t="s">
        <v>244</v>
      </c>
      <c r="H30" s="13" t="s">
        <v>243</v>
      </c>
      <c r="I30" s="13" t="s">
        <v>245</v>
      </c>
      <c r="J30" s="40" t="s">
        <v>246</v>
      </c>
      <c r="K30" s="13" t="s">
        <v>21</v>
      </c>
      <c r="L30" s="13" t="s">
        <v>112</v>
      </c>
      <c r="M30" s="13" t="s">
        <v>57</v>
      </c>
      <c r="N30" s="13"/>
      <c r="O30" s="13"/>
    </row>
    <row r="31" s="15" customFormat="true" ht="30" hidden="true" customHeight="true" outlineLevel="0" collapsed="false">
      <c r="A31" s="43" t="s">
        <v>217</v>
      </c>
      <c r="B31" s="43" t="s">
        <v>247</v>
      </c>
      <c r="C31" s="13" t="s">
        <v>248</v>
      </c>
      <c r="D31" s="13" t="s">
        <v>249</v>
      </c>
      <c r="E31" s="13" t="n">
        <v>47777202</v>
      </c>
      <c r="F31" s="13" t="s">
        <v>248</v>
      </c>
      <c r="G31" s="13" t="s">
        <v>249</v>
      </c>
      <c r="H31" s="13" t="s">
        <v>250</v>
      </c>
      <c r="I31" s="13" t="n">
        <v>98253037</v>
      </c>
      <c r="J31" s="40" t="s">
        <v>251</v>
      </c>
      <c r="K31" s="13" t="s">
        <v>21</v>
      </c>
      <c r="L31" s="13" t="s">
        <v>112</v>
      </c>
      <c r="M31" s="13" t="s">
        <v>57</v>
      </c>
      <c r="N31" s="13"/>
      <c r="O31" s="13" t="s">
        <v>57</v>
      </c>
    </row>
    <row r="32" s="15" customFormat="true" ht="30" hidden="true" customHeight="true" outlineLevel="0" collapsed="false">
      <c r="A32" s="39" t="s">
        <v>217</v>
      </c>
      <c r="B32" s="39" t="s">
        <v>252</v>
      </c>
      <c r="C32" s="11" t="s">
        <v>253</v>
      </c>
      <c r="D32" s="13" t="s">
        <v>254</v>
      </c>
      <c r="E32" s="13" t="s">
        <v>255</v>
      </c>
      <c r="F32" s="13" t="s">
        <v>256</v>
      </c>
      <c r="G32" s="13" t="s">
        <v>257</v>
      </c>
      <c r="H32" s="13" t="s">
        <v>255</v>
      </c>
      <c r="I32" s="13"/>
      <c r="J32" s="44" t="s">
        <v>258</v>
      </c>
      <c r="K32" s="13" t="s">
        <v>21</v>
      </c>
      <c r="L32" s="13" t="s">
        <v>30</v>
      </c>
      <c r="M32" s="13" t="s">
        <v>21</v>
      </c>
      <c r="N32" s="13" t="n">
        <v>2008</v>
      </c>
      <c r="O32" s="35"/>
    </row>
    <row r="33" s="60" customFormat="true" ht="30" hidden="true" customHeight="true" outlineLevel="0" collapsed="false">
      <c r="A33" s="59" t="s">
        <v>217</v>
      </c>
      <c r="B33" s="59" t="s">
        <v>259</v>
      </c>
      <c r="C33" s="28" t="s">
        <v>260</v>
      </c>
      <c r="D33" s="13" t="s">
        <v>261</v>
      </c>
      <c r="E33" s="28" t="n">
        <v>47573074</v>
      </c>
      <c r="F33" s="28" t="s">
        <v>262</v>
      </c>
      <c r="G33" s="13" t="s">
        <v>261</v>
      </c>
      <c r="H33" s="28" t="s">
        <v>263</v>
      </c>
      <c r="I33" s="28" t="n">
        <v>989612811</v>
      </c>
      <c r="J33" s="13" t="s">
        <v>264</v>
      </c>
      <c r="K33" s="28" t="s">
        <v>31</v>
      </c>
      <c r="L33" s="13" t="s">
        <v>112</v>
      </c>
      <c r="M33" s="28" t="s">
        <v>264</v>
      </c>
      <c r="N33" s="28"/>
      <c r="O33" s="28" t="s">
        <v>264</v>
      </c>
    </row>
    <row r="34" s="15" customFormat="true" ht="30" hidden="true" customHeight="true" outlineLevel="0" collapsed="false">
      <c r="A34" s="43" t="s">
        <v>217</v>
      </c>
      <c r="B34" s="43" t="s">
        <v>265</v>
      </c>
      <c r="C34" s="13" t="s">
        <v>266</v>
      </c>
      <c r="D34" s="13" t="s">
        <v>267</v>
      </c>
      <c r="E34" s="13" t="s">
        <v>268</v>
      </c>
      <c r="F34" s="13" t="s">
        <v>266</v>
      </c>
      <c r="G34" s="13" t="s">
        <v>267</v>
      </c>
      <c r="H34" s="13" t="s">
        <v>268</v>
      </c>
      <c r="I34" s="13" t="s">
        <v>269</v>
      </c>
      <c r="J34" s="13" t="s">
        <v>270</v>
      </c>
      <c r="K34" s="13" t="s">
        <v>21</v>
      </c>
      <c r="L34" s="13" t="s">
        <v>30</v>
      </c>
      <c r="M34" s="13" t="s">
        <v>57</v>
      </c>
      <c r="N34" s="13"/>
      <c r="O34" s="13" t="s">
        <v>57</v>
      </c>
    </row>
    <row r="35" s="15" customFormat="true" ht="30" hidden="true" customHeight="true" outlineLevel="0" collapsed="false">
      <c r="A35" s="39" t="s">
        <v>217</v>
      </c>
      <c r="B35" s="39" t="s">
        <v>271</v>
      </c>
      <c r="C35" s="11" t="s">
        <v>272</v>
      </c>
      <c r="D35" s="13" t="s">
        <v>273</v>
      </c>
      <c r="E35" s="13" t="s">
        <v>274</v>
      </c>
      <c r="F35" s="13"/>
      <c r="G35" s="13"/>
      <c r="H35" s="13" t="s">
        <v>275</v>
      </c>
      <c r="I35" s="13"/>
      <c r="J35" s="40" t="s">
        <v>276</v>
      </c>
      <c r="K35" s="13" t="s">
        <v>21</v>
      </c>
      <c r="L35" s="13" t="s">
        <v>112</v>
      </c>
      <c r="M35" s="13" t="s">
        <v>21</v>
      </c>
      <c r="N35" s="13" t="n">
        <v>2010</v>
      </c>
      <c r="O35" s="35" t="s">
        <v>21</v>
      </c>
    </row>
    <row r="36" s="15" customFormat="true" ht="30" hidden="true" customHeight="true" outlineLevel="0" collapsed="false">
      <c r="A36" s="39" t="s">
        <v>277</v>
      </c>
      <c r="B36" s="39" t="s">
        <v>278</v>
      </c>
      <c r="C36" s="11"/>
      <c r="D36" s="13"/>
      <c r="E36" s="13" t="s">
        <v>279</v>
      </c>
      <c r="F36" s="13" t="s">
        <v>280</v>
      </c>
      <c r="G36" s="13" t="s">
        <v>281</v>
      </c>
      <c r="H36" s="13" t="s">
        <v>282</v>
      </c>
      <c r="I36" s="13" t="s">
        <v>283</v>
      </c>
      <c r="J36" s="13" t="s">
        <v>284</v>
      </c>
      <c r="K36" s="13" t="s">
        <v>31</v>
      </c>
      <c r="L36" s="13" t="s">
        <v>30</v>
      </c>
      <c r="M36" s="13" t="s">
        <v>31</v>
      </c>
      <c r="N36" s="13" t="n">
        <v>2007</v>
      </c>
      <c r="O36" s="35" t="s">
        <v>21</v>
      </c>
    </row>
    <row r="37" s="15" customFormat="true" ht="30" hidden="true" customHeight="true" outlineLevel="0" collapsed="false">
      <c r="A37" s="39" t="s">
        <v>277</v>
      </c>
      <c r="B37" s="39" t="s">
        <v>285</v>
      </c>
      <c r="C37" s="11" t="s">
        <v>286</v>
      </c>
      <c r="D37" s="13" t="s">
        <v>287</v>
      </c>
      <c r="E37" s="13" t="s">
        <v>288</v>
      </c>
      <c r="F37" s="13" t="s">
        <v>289</v>
      </c>
      <c r="G37" s="13" t="s">
        <v>290</v>
      </c>
      <c r="H37" s="13" t="s">
        <v>291</v>
      </c>
      <c r="I37" s="13" t="s">
        <v>292</v>
      </c>
      <c r="J37" s="40" t="s">
        <v>293</v>
      </c>
      <c r="K37" s="13" t="s">
        <v>21</v>
      </c>
      <c r="L37" s="13" t="s">
        <v>293</v>
      </c>
      <c r="M37" s="13" t="s">
        <v>31</v>
      </c>
      <c r="N37" s="13" t="n">
        <v>2009</v>
      </c>
      <c r="O37" s="35" t="s">
        <v>31</v>
      </c>
    </row>
    <row r="38" s="15" customFormat="true" ht="30" hidden="true" customHeight="true" outlineLevel="0" collapsed="false">
      <c r="A38" s="61" t="s">
        <v>277</v>
      </c>
      <c r="B38" s="61" t="s">
        <v>294</v>
      </c>
      <c r="C38" s="11" t="s">
        <v>295</v>
      </c>
      <c r="D38" s="13" t="s">
        <v>296</v>
      </c>
      <c r="E38" s="13" t="s">
        <v>297</v>
      </c>
      <c r="F38" s="13" t="s">
        <v>298</v>
      </c>
      <c r="G38" s="62" t="s">
        <v>299</v>
      </c>
      <c r="H38" s="13" t="s">
        <v>297</v>
      </c>
      <c r="I38" s="13" t="s">
        <v>300</v>
      </c>
      <c r="J38" s="62" t="s">
        <v>301</v>
      </c>
      <c r="K38" s="13" t="s">
        <v>21</v>
      </c>
      <c r="L38" s="13" t="s">
        <v>30</v>
      </c>
      <c r="M38" s="13" t="s">
        <v>21</v>
      </c>
      <c r="N38" s="13" t="n">
        <v>2013</v>
      </c>
      <c r="O38" s="35" t="s">
        <v>21</v>
      </c>
    </row>
    <row r="39" s="15" customFormat="true" ht="30" hidden="true" customHeight="true" outlineLevel="0" collapsed="false">
      <c r="A39" s="39" t="s">
        <v>302</v>
      </c>
      <c r="B39" s="39" t="s">
        <v>303</v>
      </c>
      <c r="C39" s="11" t="s">
        <v>304</v>
      </c>
      <c r="D39" s="12" t="s">
        <v>305</v>
      </c>
      <c r="E39" s="13" t="s">
        <v>306</v>
      </c>
      <c r="F39" s="13" t="s">
        <v>307</v>
      </c>
      <c r="G39" s="12" t="s">
        <v>308</v>
      </c>
      <c r="H39" s="13"/>
      <c r="I39" s="13" t="s">
        <v>309</v>
      </c>
      <c r="J39" s="38" t="s">
        <v>310</v>
      </c>
      <c r="K39" s="38" t="s">
        <v>21</v>
      </c>
      <c r="L39" s="13" t="s">
        <v>30</v>
      </c>
      <c r="M39" s="13" t="s">
        <v>21</v>
      </c>
      <c r="N39" s="13" t="n">
        <v>2007</v>
      </c>
      <c r="O39" s="35" t="s">
        <v>21</v>
      </c>
    </row>
    <row r="40" s="15" customFormat="true" ht="30" hidden="true" customHeight="true" outlineLevel="0" collapsed="false">
      <c r="A40" s="37" t="s">
        <v>302</v>
      </c>
      <c r="B40" s="37" t="s">
        <v>311</v>
      </c>
      <c r="C40" s="13" t="s">
        <v>312</v>
      </c>
      <c r="D40" s="12" t="s">
        <v>313</v>
      </c>
      <c r="E40" s="13" t="s">
        <v>314</v>
      </c>
      <c r="F40" s="13" t="s">
        <v>312</v>
      </c>
      <c r="G40" s="12" t="s">
        <v>313</v>
      </c>
      <c r="H40" s="13" t="s">
        <v>314</v>
      </c>
      <c r="I40" s="13" t="s">
        <v>315</v>
      </c>
      <c r="J40" s="13" t="s">
        <v>316</v>
      </c>
      <c r="K40" s="13" t="s">
        <v>21</v>
      </c>
      <c r="L40" s="13" t="s">
        <v>316</v>
      </c>
      <c r="M40" s="13" t="s">
        <v>75</v>
      </c>
      <c r="N40" s="13" t="n">
        <v>2009</v>
      </c>
      <c r="O40" s="13" t="s">
        <v>21</v>
      </c>
    </row>
    <row r="41" s="15" customFormat="true" ht="30" hidden="true" customHeight="true" outlineLevel="0" collapsed="false">
      <c r="A41" s="43" t="s">
        <v>302</v>
      </c>
      <c r="B41" s="43" t="s">
        <v>317</v>
      </c>
      <c r="C41" s="13" t="s">
        <v>318</v>
      </c>
      <c r="D41" s="12" t="s">
        <v>319</v>
      </c>
      <c r="E41" s="13" t="s">
        <v>320</v>
      </c>
      <c r="F41" s="13" t="s">
        <v>321</v>
      </c>
      <c r="G41" s="12" t="s">
        <v>319</v>
      </c>
      <c r="H41" s="13" t="s">
        <v>320</v>
      </c>
      <c r="I41" s="13" t="s">
        <v>322</v>
      </c>
      <c r="J41" s="40" t="s">
        <v>323</v>
      </c>
      <c r="K41" s="13" t="s">
        <v>21</v>
      </c>
      <c r="L41" s="13" t="s">
        <v>30</v>
      </c>
      <c r="M41" s="13" t="s">
        <v>21</v>
      </c>
      <c r="N41" s="13" t="n">
        <v>2012</v>
      </c>
      <c r="O41" s="13" t="s">
        <v>21</v>
      </c>
    </row>
    <row r="42" customFormat="false" ht="30" hidden="true" customHeight="true" outlineLevel="0" collapsed="false">
      <c r="A42" s="63" t="s">
        <v>302</v>
      </c>
      <c r="B42" s="63" t="s">
        <v>324</v>
      </c>
      <c r="C42" s="16" t="s">
        <v>325</v>
      </c>
      <c r="D42" s="64" t="s">
        <v>326</v>
      </c>
      <c r="E42" s="18" t="s">
        <v>327</v>
      </c>
      <c r="F42" s="18" t="s">
        <v>328</v>
      </c>
      <c r="G42" s="64" t="s">
        <v>329</v>
      </c>
      <c r="H42" s="18" t="s">
        <v>327</v>
      </c>
      <c r="I42" s="18" t="s">
        <v>330</v>
      </c>
      <c r="J42" s="65" t="s">
        <v>331</v>
      </c>
      <c r="K42" s="18" t="s">
        <v>75</v>
      </c>
      <c r="L42" s="65" t="s">
        <v>331</v>
      </c>
      <c r="M42" s="18" t="s">
        <v>75</v>
      </c>
      <c r="N42" s="18" t="n">
        <v>2015</v>
      </c>
      <c r="O42" s="20" t="s">
        <v>22</v>
      </c>
      <c r="P42" s="0"/>
      <c r="Q42" s="0"/>
      <c r="R42" s="0"/>
    </row>
    <row r="43" s="21" customFormat="true" ht="30" hidden="true" customHeight="true" outlineLevel="0" collapsed="false">
      <c r="A43" s="37" t="s">
        <v>332</v>
      </c>
      <c r="B43" s="37" t="s">
        <v>333</v>
      </c>
      <c r="C43" s="18" t="s">
        <v>334</v>
      </c>
      <c r="D43" s="18" t="s">
        <v>335</v>
      </c>
      <c r="E43" s="18" t="s">
        <v>336</v>
      </c>
      <c r="F43" s="18" t="s">
        <v>334</v>
      </c>
      <c r="G43" s="18" t="s">
        <v>335</v>
      </c>
      <c r="H43" s="18" t="s">
        <v>336</v>
      </c>
      <c r="I43" s="18" t="s">
        <v>337</v>
      </c>
      <c r="J43" s="18"/>
      <c r="K43" s="18" t="s">
        <v>21</v>
      </c>
      <c r="L43" s="18" t="s">
        <v>30</v>
      </c>
      <c r="M43" s="18" t="s">
        <v>21</v>
      </c>
      <c r="N43" s="18" t="n">
        <v>2013</v>
      </c>
      <c r="O43" s="18" t="s">
        <v>21</v>
      </c>
    </row>
    <row r="44" s="15" customFormat="true" ht="30" hidden="true" customHeight="true" outlineLevel="0" collapsed="false">
      <c r="A44" s="43" t="s">
        <v>332</v>
      </c>
      <c r="B44" s="43" t="s">
        <v>338</v>
      </c>
      <c r="C44" s="13" t="s">
        <v>339</v>
      </c>
      <c r="D44" s="13" t="s">
        <v>340</v>
      </c>
      <c r="E44" s="13" t="s">
        <v>341</v>
      </c>
      <c r="F44" s="13" t="s">
        <v>339</v>
      </c>
      <c r="G44" s="13" t="s">
        <v>340</v>
      </c>
      <c r="H44" s="13" t="s">
        <v>341</v>
      </c>
      <c r="I44" s="13"/>
      <c r="J44" s="13"/>
      <c r="K44" s="13"/>
      <c r="L44" s="13"/>
      <c r="M44" s="13"/>
      <c r="N44" s="13"/>
      <c r="O44" s="13"/>
    </row>
    <row r="45" s="15" customFormat="true" ht="30" hidden="true" customHeight="true" outlineLevel="0" collapsed="false">
      <c r="A45" s="43" t="s">
        <v>332</v>
      </c>
      <c r="B45" s="43" t="s">
        <v>342</v>
      </c>
      <c r="C45" s="13" t="s">
        <v>343</v>
      </c>
      <c r="D45" s="13" t="s">
        <v>344</v>
      </c>
      <c r="E45" s="13" t="s">
        <v>345</v>
      </c>
      <c r="F45" s="13" t="s">
        <v>343</v>
      </c>
      <c r="G45" s="13" t="s">
        <v>344</v>
      </c>
      <c r="H45" s="13" t="s">
        <v>345</v>
      </c>
      <c r="I45" s="13" t="s">
        <v>346</v>
      </c>
      <c r="J45" s="13"/>
      <c r="K45" s="13" t="s">
        <v>21</v>
      </c>
      <c r="L45" s="13" t="s">
        <v>112</v>
      </c>
      <c r="M45" s="13" t="s">
        <v>57</v>
      </c>
      <c r="N45" s="13"/>
      <c r="O45" s="13"/>
    </row>
    <row r="46" s="21" customFormat="true" ht="30" hidden="true" customHeight="true" outlineLevel="0" collapsed="false">
      <c r="A46" s="43" t="s">
        <v>332</v>
      </c>
      <c r="B46" s="43" t="s">
        <v>347</v>
      </c>
      <c r="C46" s="18" t="s">
        <v>348</v>
      </c>
      <c r="D46" s="18" t="s">
        <v>349</v>
      </c>
      <c r="E46" s="18" t="s">
        <v>350</v>
      </c>
      <c r="F46" s="18" t="s">
        <v>348</v>
      </c>
      <c r="G46" s="18" t="s">
        <v>349</v>
      </c>
      <c r="H46" s="18" t="s">
        <v>350</v>
      </c>
      <c r="I46" s="18" t="n">
        <v>992555691</v>
      </c>
      <c r="J46" s="18" t="s">
        <v>351</v>
      </c>
      <c r="K46" s="18" t="s">
        <v>31</v>
      </c>
      <c r="L46" s="18" t="s">
        <v>112</v>
      </c>
      <c r="M46" s="18" t="s">
        <v>31</v>
      </c>
      <c r="N46" s="18"/>
      <c r="O46" s="18"/>
    </row>
    <row r="47" s="15" customFormat="true" ht="30" hidden="true" customHeight="true" outlineLevel="0" collapsed="false">
      <c r="A47" s="43" t="s">
        <v>332</v>
      </c>
      <c r="B47" s="43" t="s">
        <v>352</v>
      </c>
      <c r="C47" s="13" t="s">
        <v>353</v>
      </c>
      <c r="D47" s="13" t="s">
        <v>354</v>
      </c>
      <c r="E47" s="13" t="s">
        <v>355</v>
      </c>
      <c r="F47" s="13" t="s">
        <v>353</v>
      </c>
      <c r="G47" s="13" t="s">
        <v>354</v>
      </c>
      <c r="H47" s="13" t="s">
        <v>355</v>
      </c>
      <c r="I47" s="13"/>
      <c r="J47" s="13"/>
      <c r="K47" s="13"/>
      <c r="L47" s="13"/>
      <c r="M47" s="13"/>
      <c r="N47" s="13"/>
      <c r="O47" s="13"/>
    </row>
    <row r="48" s="15" customFormat="true" ht="30" hidden="true" customHeight="true" outlineLevel="0" collapsed="false">
      <c r="A48" s="43" t="s">
        <v>332</v>
      </c>
      <c r="B48" s="43" t="s">
        <v>356</v>
      </c>
      <c r="C48" s="13" t="s">
        <v>357</v>
      </c>
      <c r="D48" s="40" t="s">
        <v>358</v>
      </c>
      <c r="E48" s="13" t="s">
        <v>359</v>
      </c>
      <c r="F48" s="13" t="s">
        <v>360</v>
      </c>
      <c r="G48" s="40" t="s">
        <v>361</v>
      </c>
      <c r="H48" s="13"/>
      <c r="I48" s="13" t="s">
        <v>362</v>
      </c>
      <c r="J48" s="40" t="s">
        <v>363</v>
      </c>
      <c r="K48" s="13" t="s">
        <v>21</v>
      </c>
      <c r="L48" s="13" t="s">
        <v>30</v>
      </c>
      <c r="M48" s="13" t="s">
        <v>21</v>
      </c>
      <c r="N48" s="13" t="n">
        <v>2008</v>
      </c>
      <c r="O48" s="13" t="s">
        <v>21</v>
      </c>
    </row>
    <row r="49" s="60" customFormat="true" ht="30" hidden="true" customHeight="true" outlineLevel="0" collapsed="false">
      <c r="A49" s="66" t="s">
        <v>332</v>
      </c>
      <c r="B49" s="66" t="s">
        <v>364</v>
      </c>
      <c r="C49" s="26" t="s">
        <v>365</v>
      </c>
      <c r="D49" s="13" t="s">
        <v>366</v>
      </c>
      <c r="E49" s="28" t="s">
        <v>367</v>
      </c>
      <c r="F49" s="28" t="s">
        <v>365</v>
      </c>
      <c r="G49" s="13" t="s">
        <v>366</v>
      </c>
      <c r="H49" s="28" t="s">
        <v>367</v>
      </c>
      <c r="I49" s="28" t="n">
        <v>98245001</v>
      </c>
      <c r="J49" s="62" t="s">
        <v>368</v>
      </c>
      <c r="K49" s="28" t="s">
        <v>21</v>
      </c>
      <c r="L49" s="13" t="s">
        <v>30</v>
      </c>
      <c r="M49" s="28" t="s">
        <v>21</v>
      </c>
      <c r="N49" s="28" t="n">
        <v>2010</v>
      </c>
      <c r="O49" s="31" t="s">
        <v>21</v>
      </c>
    </row>
    <row r="50" s="15" customFormat="true" ht="30" hidden="true" customHeight="true" outlineLevel="0" collapsed="false">
      <c r="A50" s="37" t="s">
        <v>332</v>
      </c>
      <c r="B50" s="37" t="s">
        <v>369</v>
      </c>
      <c r="C50" s="13" t="s">
        <v>370</v>
      </c>
      <c r="D50" s="13" t="s">
        <v>371</v>
      </c>
      <c r="E50" s="13" t="s">
        <v>372</v>
      </c>
      <c r="F50" s="13" t="s">
        <v>373</v>
      </c>
      <c r="G50" s="13" t="s">
        <v>371</v>
      </c>
      <c r="H50" s="13" t="s">
        <v>374</v>
      </c>
      <c r="I50" s="13" t="s">
        <v>375</v>
      </c>
      <c r="J50" s="40" t="s">
        <v>376</v>
      </c>
      <c r="K50" s="13" t="s">
        <v>21</v>
      </c>
      <c r="L50" s="13" t="s">
        <v>377</v>
      </c>
      <c r="M50" s="13" t="s">
        <v>21</v>
      </c>
      <c r="N50" s="13" t="n">
        <v>2011</v>
      </c>
      <c r="O50" s="13" t="s">
        <v>21</v>
      </c>
    </row>
    <row r="51" s="15" customFormat="true" ht="30" hidden="true" customHeight="true" outlineLevel="0" collapsed="false">
      <c r="A51" s="39" t="s">
        <v>332</v>
      </c>
      <c r="B51" s="39" t="s">
        <v>378</v>
      </c>
      <c r="C51" s="11" t="s">
        <v>379</v>
      </c>
      <c r="D51" s="13" t="s">
        <v>380</v>
      </c>
      <c r="E51" s="13" t="s">
        <v>381</v>
      </c>
      <c r="F51" s="13" t="s">
        <v>382</v>
      </c>
      <c r="G51" s="13" t="s">
        <v>380</v>
      </c>
      <c r="H51" s="13" t="s">
        <v>381</v>
      </c>
      <c r="I51" s="13" t="s">
        <v>383</v>
      </c>
      <c r="J51" s="40" t="s">
        <v>384</v>
      </c>
      <c r="K51" s="13" t="s">
        <v>21</v>
      </c>
      <c r="L51" s="13" t="s">
        <v>30</v>
      </c>
      <c r="M51" s="13" t="s">
        <v>21</v>
      </c>
      <c r="N51" s="13" t="n">
        <v>2012</v>
      </c>
      <c r="O51" s="35" t="s">
        <v>57</v>
      </c>
    </row>
    <row r="52" s="15" customFormat="true" ht="30" hidden="true" customHeight="true" outlineLevel="0" collapsed="false">
      <c r="A52" s="37" t="s">
        <v>332</v>
      </c>
      <c r="B52" s="37" t="s">
        <v>385</v>
      </c>
      <c r="C52" s="13" t="s">
        <v>386</v>
      </c>
      <c r="D52" s="13" t="s">
        <v>387</v>
      </c>
      <c r="E52" s="13" t="s">
        <v>388</v>
      </c>
      <c r="F52" s="13" t="s">
        <v>386</v>
      </c>
      <c r="G52" s="13" t="s">
        <v>387</v>
      </c>
      <c r="H52" s="13" t="s">
        <v>388</v>
      </c>
      <c r="I52" s="13" t="n">
        <v>98405643</v>
      </c>
      <c r="J52" s="40" t="s">
        <v>389</v>
      </c>
      <c r="K52" s="13" t="s">
        <v>21</v>
      </c>
      <c r="L52" s="13" t="s">
        <v>30</v>
      </c>
      <c r="M52" s="13" t="s">
        <v>21</v>
      </c>
      <c r="N52" s="13" t="n">
        <v>2014</v>
      </c>
      <c r="O52" s="13" t="s">
        <v>57</v>
      </c>
    </row>
    <row r="53" s="15" customFormat="true" ht="30" hidden="true" customHeight="true" outlineLevel="0" collapsed="false">
      <c r="A53" s="43" t="s">
        <v>332</v>
      </c>
      <c r="B53" s="43" t="s">
        <v>390</v>
      </c>
      <c r="C53" s="13" t="s">
        <v>391</v>
      </c>
      <c r="D53" s="40" t="s">
        <v>392</v>
      </c>
      <c r="E53" s="13" t="s">
        <v>393</v>
      </c>
      <c r="F53" s="13" t="s">
        <v>391</v>
      </c>
      <c r="G53" s="40" t="s">
        <v>392</v>
      </c>
      <c r="H53" s="13" t="s">
        <v>393</v>
      </c>
      <c r="I53" s="13" t="s">
        <v>394</v>
      </c>
      <c r="J53" s="40" t="s">
        <v>395</v>
      </c>
      <c r="K53" s="13" t="s">
        <v>21</v>
      </c>
      <c r="L53" s="13" t="s">
        <v>30</v>
      </c>
      <c r="M53" s="13" t="s">
        <v>21</v>
      </c>
      <c r="N53" s="13" t="n">
        <v>2014</v>
      </c>
      <c r="O53" s="13" t="s">
        <v>57</v>
      </c>
    </row>
    <row r="54" s="15" customFormat="true" ht="30" hidden="true" customHeight="true" outlineLevel="0" collapsed="false">
      <c r="A54" s="39" t="s">
        <v>396</v>
      </c>
      <c r="B54" s="39" t="s">
        <v>397</v>
      </c>
      <c r="C54" s="11" t="s">
        <v>398</v>
      </c>
      <c r="D54" s="13" t="s">
        <v>399</v>
      </c>
      <c r="E54" s="13" t="s">
        <v>400</v>
      </c>
      <c r="F54" s="38" t="s">
        <v>401</v>
      </c>
      <c r="G54" s="38" t="s">
        <v>402</v>
      </c>
      <c r="H54" s="38" t="s">
        <v>403</v>
      </c>
      <c r="I54" s="38" t="s">
        <v>403</v>
      </c>
      <c r="J54" s="40" t="s">
        <v>404</v>
      </c>
      <c r="K54" s="13" t="s">
        <v>21</v>
      </c>
      <c r="L54" s="13" t="s">
        <v>30</v>
      </c>
      <c r="M54" s="13" t="s">
        <v>21</v>
      </c>
      <c r="N54" s="13" t="n">
        <v>2002</v>
      </c>
      <c r="O54" s="35" t="s">
        <v>21</v>
      </c>
    </row>
    <row r="55" s="15" customFormat="true" ht="30" hidden="true" customHeight="true" outlineLevel="0" collapsed="false">
      <c r="A55" s="37" t="s">
        <v>405</v>
      </c>
      <c r="B55" s="37" t="s">
        <v>406</v>
      </c>
      <c r="C55" s="38" t="s">
        <v>407</v>
      </c>
      <c r="D55" s="38" t="s">
        <v>408</v>
      </c>
      <c r="E55" s="38" t="s">
        <v>409</v>
      </c>
      <c r="F55" s="38" t="s">
        <v>410</v>
      </c>
      <c r="G55" s="38" t="s">
        <v>411</v>
      </c>
      <c r="H55" s="38" t="s">
        <v>412</v>
      </c>
      <c r="I55" s="13" t="s">
        <v>413</v>
      </c>
      <c r="J55" s="67" t="s">
        <v>414</v>
      </c>
      <c r="K55" s="38" t="s">
        <v>21</v>
      </c>
      <c r="L55" s="38" t="s">
        <v>30</v>
      </c>
      <c r="M55" s="38" t="s">
        <v>21</v>
      </c>
      <c r="N55" s="38" t="n">
        <v>2006</v>
      </c>
      <c r="O55" s="13" t="s">
        <v>57</v>
      </c>
    </row>
    <row r="56" s="15" customFormat="true" ht="30" hidden="true" customHeight="true" outlineLevel="0" collapsed="false">
      <c r="A56" s="43" t="s">
        <v>405</v>
      </c>
      <c r="B56" s="43" t="s">
        <v>415</v>
      </c>
      <c r="C56" s="13" t="s">
        <v>416</v>
      </c>
      <c r="D56" s="13" t="s">
        <v>417</v>
      </c>
      <c r="E56" s="13" t="s">
        <v>418</v>
      </c>
      <c r="F56" s="13" t="s">
        <v>419</v>
      </c>
      <c r="G56" s="13" t="s">
        <v>420</v>
      </c>
      <c r="H56" s="13" t="s">
        <v>421</v>
      </c>
      <c r="I56" s="13" t="s">
        <v>422</v>
      </c>
      <c r="J56" s="40" t="s">
        <v>423</v>
      </c>
      <c r="K56" s="13" t="s">
        <v>21</v>
      </c>
      <c r="L56" s="13" t="s">
        <v>424</v>
      </c>
      <c r="M56" s="13" t="s">
        <v>21</v>
      </c>
      <c r="N56" s="13" t="n">
        <v>2008</v>
      </c>
      <c r="O56" s="13" t="s">
        <v>57</v>
      </c>
    </row>
    <row r="57" s="15" customFormat="true" ht="49.5" hidden="true" customHeight="true" outlineLevel="0" collapsed="false">
      <c r="A57" s="39" t="s">
        <v>405</v>
      </c>
      <c r="B57" s="39" t="s">
        <v>425</v>
      </c>
      <c r="C57" s="11" t="s">
        <v>426</v>
      </c>
      <c r="D57" s="13" t="s">
        <v>427</v>
      </c>
      <c r="E57" s="13" t="s">
        <v>428</v>
      </c>
      <c r="F57" s="38" t="s">
        <v>429</v>
      </c>
      <c r="G57" s="40" t="s">
        <v>430</v>
      </c>
      <c r="H57" s="13" t="s">
        <v>428</v>
      </c>
      <c r="I57" s="13" t="s">
        <v>431</v>
      </c>
      <c r="J57" s="68" t="s">
        <v>432</v>
      </c>
      <c r="K57" s="13" t="s">
        <v>21</v>
      </c>
      <c r="L57" s="13" t="s">
        <v>424</v>
      </c>
      <c r="M57" s="13" t="s">
        <v>75</v>
      </c>
      <c r="N57" s="13" t="n">
        <v>2008</v>
      </c>
      <c r="O57" s="35" t="s">
        <v>21</v>
      </c>
    </row>
    <row r="58" s="15" customFormat="true" ht="28.5" hidden="true" customHeight="true" outlineLevel="0" collapsed="false">
      <c r="A58" s="39" t="s">
        <v>405</v>
      </c>
      <c r="B58" s="39" t="s">
        <v>433</v>
      </c>
      <c r="C58" s="11" t="s">
        <v>434</v>
      </c>
      <c r="D58" s="13" t="s">
        <v>435</v>
      </c>
      <c r="E58" s="13" t="s">
        <v>436</v>
      </c>
      <c r="F58" s="13" t="s">
        <v>437</v>
      </c>
      <c r="G58" s="13" t="s">
        <v>438</v>
      </c>
      <c r="H58" s="13" t="s">
        <v>439</v>
      </c>
      <c r="I58" s="13" t="s">
        <v>440</v>
      </c>
      <c r="J58" s="62" t="s">
        <v>441</v>
      </c>
      <c r="K58" s="13" t="s">
        <v>21</v>
      </c>
      <c r="L58" s="13" t="s">
        <v>30</v>
      </c>
      <c r="M58" s="13" t="s">
        <v>21</v>
      </c>
      <c r="N58" s="13" t="n">
        <v>2008</v>
      </c>
      <c r="O58" s="35" t="s">
        <v>57</v>
      </c>
    </row>
    <row r="59" s="15" customFormat="true" ht="30" hidden="true" customHeight="true" outlineLevel="0" collapsed="false">
      <c r="A59" s="37" t="s">
        <v>405</v>
      </c>
      <c r="B59" s="37" t="s">
        <v>442</v>
      </c>
      <c r="C59" s="13" t="s">
        <v>443</v>
      </c>
      <c r="D59" s="13" t="s">
        <v>444</v>
      </c>
      <c r="E59" s="13" t="s">
        <v>445</v>
      </c>
      <c r="F59" s="13" t="s">
        <v>443</v>
      </c>
      <c r="G59" s="13" t="s">
        <v>444</v>
      </c>
      <c r="H59" s="13" t="s">
        <v>445</v>
      </c>
      <c r="I59" s="13" t="s">
        <v>446</v>
      </c>
      <c r="J59" s="40" t="s">
        <v>447</v>
      </c>
      <c r="K59" s="13" t="s">
        <v>21</v>
      </c>
      <c r="L59" s="13" t="s">
        <v>30</v>
      </c>
      <c r="M59" s="13" t="s">
        <v>21</v>
      </c>
      <c r="N59" s="13" t="n">
        <v>2009</v>
      </c>
      <c r="O59" s="13" t="s">
        <v>21</v>
      </c>
    </row>
    <row r="60" s="15" customFormat="true" ht="30" hidden="true" customHeight="true" outlineLevel="0" collapsed="false">
      <c r="A60" s="43" t="s">
        <v>405</v>
      </c>
      <c r="B60" s="43" t="s">
        <v>448</v>
      </c>
      <c r="C60" s="38" t="s">
        <v>449</v>
      </c>
      <c r="D60" s="13" t="s">
        <v>450</v>
      </c>
      <c r="E60" s="13" t="s">
        <v>451</v>
      </c>
      <c r="F60" s="38" t="s">
        <v>452</v>
      </c>
      <c r="G60" s="13" t="s">
        <v>450</v>
      </c>
      <c r="H60" s="13" t="s">
        <v>451</v>
      </c>
      <c r="I60" s="13" t="n">
        <v>912064221</v>
      </c>
      <c r="J60" s="13"/>
      <c r="K60" s="13" t="s">
        <v>21</v>
      </c>
      <c r="L60" s="13" t="s">
        <v>30</v>
      </c>
      <c r="M60" s="13" t="s">
        <v>57</v>
      </c>
      <c r="N60" s="13"/>
      <c r="O60" s="13"/>
    </row>
    <row r="61" s="15" customFormat="true" ht="34.5" hidden="true" customHeight="true" outlineLevel="0" collapsed="false">
      <c r="A61" s="39" t="s">
        <v>405</v>
      </c>
      <c r="B61" s="39" t="s">
        <v>453</v>
      </c>
      <c r="C61" s="11" t="s">
        <v>454</v>
      </c>
      <c r="D61" s="13" t="s">
        <v>455</v>
      </c>
      <c r="E61" s="13" t="s">
        <v>456</v>
      </c>
      <c r="F61" s="13" t="s">
        <v>457</v>
      </c>
      <c r="G61" s="13" t="s">
        <v>458</v>
      </c>
      <c r="H61" s="13" t="s">
        <v>459</v>
      </c>
      <c r="I61" s="13" t="s">
        <v>460</v>
      </c>
      <c r="J61" s="40" t="s">
        <v>461</v>
      </c>
      <c r="K61" s="13" t="s">
        <v>21</v>
      </c>
      <c r="L61" s="13" t="s">
        <v>30</v>
      </c>
      <c r="M61" s="13" t="s">
        <v>21</v>
      </c>
      <c r="N61" s="13" t="n">
        <v>2011</v>
      </c>
      <c r="O61" s="35" t="s">
        <v>21</v>
      </c>
    </row>
    <row r="62" s="15" customFormat="true" ht="25.5" hidden="true" customHeight="false" outlineLevel="0" collapsed="false">
      <c r="A62" s="37" t="s">
        <v>405</v>
      </c>
      <c r="B62" s="69" t="s">
        <v>462</v>
      </c>
      <c r="C62" s="38" t="s">
        <v>463</v>
      </c>
      <c r="D62" s="38" t="s">
        <v>464</v>
      </c>
      <c r="E62" s="38" t="s">
        <v>465</v>
      </c>
      <c r="F62" s="38" t="s">
        <v>466</v>
      </c>
      <c r="G62" s="38" t="s">
        <v>467</v>
      </c>
      <c r="H62" s="38" t="s">
        <v>465</v>
      </c>
      <c r="I62" s="38"/>
      <c r="J62" s="70" t="s">
        <v>468</v>
      </c>
      <c r="K62" s="38" t="s">
        <v>21</v>
      </c>
      <c r="L62" s="38" t="s">
        <v>112</v>
      </c>
      <c r="M62" s="38" t="s">
        <v>21</v>
      </c>
      <c r="N62" s="38" t="n">
        <v>2012</v>
      </c>
      <c r="O62" s="38" t="s">
        <v>57</v>
      </c>
    </row>
    <row r="63" s="60" customFormat="true" ht="30" hidden="true" customHeight="true" outlineLevel="0" collapsed="false">
      <c r="A63" s="71" t="s">
        <v>405</v>
      </c>
      <c r="B63" s="71" t="s">
        <v>469</v>
      </c>
      <c r="C63" s="28" t="s">
        <v>470</v>
      </c>
      <c r="D63" s="40" t="s">
        <v>471</v>
      </c>
      <c r="E63" s="28" t="s">
        <v>472</v>
      </c>
      <c r="F63" s="28" t="s">
        <v>473</v>
      </c>
      <c r="G63" s="13" t="s">
        <v>474</v>
      </c>
      <c r="H63" s="28" t="s">
        <v>475</v>
      </c>
      <c r="I63" s="28" t="s">
        <v>476</v>
      </c>
      <c r="J63" s="40" t="s">
        <v>477</v>
      </c>
      <c r="K63" s="28" t="s">
        <v>21</v>
      </c>
      <c r="L63" s="13" t="s">
        <v>30</v>
      </c>
      <c r="M63" s="28" t="s">
        <v>21</v>
      </c>
      <c r="N63" s="28" t="n">
        <v>2014</v>
      </c>
      <c r="O63" s="28" t="s">
        <v>21</v>
      </c>
    </row>
    <row r="64" s="15" customFormat="true" ht="30" hidden="true" customHeight="true" outlineLevel="0" collapsed="false">
      <c r="A64" s="39" t="s">
        <v>405</v>
      </c>
      <c r="B64" s="39" t="s">
        <v>478</v>
      </c>
      <c r="C64" s="11" t="s">
        <v>479</v>
      </c>
      <c r="D64" s="13" t="s">
        <v>480</v>
      </c>
      <c r="E64" s="13" t="s">
        <v>481</v>
      </c>
      <c r="F64" s="13" t="s">
        <v>482</v>
      </c>
      <c r="G64" s="40" t="s">
        <v>483</v>
      </c>
      <c r="H64" s="13" t="s">
        <v>481</v>
      </c>
      <c r="I64" s="13" t="s">
        <v>484</v>
      </c>
      <c r="J64" s="40" t="s">
        <v>485</v>
      </c>
      <c r="K64" s="13" t="s">
        <v>21</v>
      </c>
      <c r="L64" s="13" t="s">
        <v>30</v>
      </c>
      <c r="M64" s="13" t="s">
        <v>21</v>
      </c>
      <c r="N64" s="13" t="n">
        <v>2015</v>
      </c>
      <c r="O64" s="35" t="s">
        <v>57</v>
      </c>
    </row>
    <row r="65" s="15" customFormat="true" ht="30" hidden="true" customHeight="true" outlineLevel="0" collapsed="false">
      <c r="A65" s="37" t="s">
        <v>405</v>
      </c>
      <c r="B65" s="37" t="s">
        <v>486</v>
      </c>
      <c r="C65" s="13" t="s">
        <v>487</v>
      </c>
      <c r="D65" s="13" t="s">
        <v>488</v>
      </c>
      <c r="E65" s="13" t="s">
        <v>489</v>
      </c>
      <c r="F65" s="13" t="s">
        <v>487</v>
      </c>
      <c r="G65" s="13" t="s">
        <v>488</v>
      </c>
      <c r="H65" s="13" t="s">
        <v>489</v>
      </c>
      <c r="I65" s="13"/>
      <c r="J65" s="40" t="s">
        <v>490</v>
      </c>
      <c r="K65" s="13" t="s">
        <v>21</v>
      </c>
      <c r="L65" s="40" t="s">
        <v>490</v>
      </c>
      <c r="M65" s="13" t="s">
        <v>21</v>
      </c>
      <c r="N65" s="13" t="n">
        <v>2016</v>
      </c>
      <c r="O65" s="13" t="s">
        <v>57</v>
      </c>
    </row>
    <row r="66" s="15" customFormat="true" ht="30" hidden="true" customHeight="true" outlineLevel="0" collapsed="false">
      <c r="A66" s="72" t="s">
        <v>491</v>
      </c>
      <c r="B66" s="43" t="s">
        <v>492</v>
      </c>
      <c r="C66" s="13" t="s">
        <v>493</v>
      </c>
      <c r="D66" s="13" t="s">
        <v>494</v>
      </c>
      <c r="E66" s="13" t="s">
        <v>495</v>
      </c>
      <c r="F66" s="13" t="s">
        <v>496</v>
      </c>
      <c r="G66" s="40" t="s">
        <v>497</v>
      </c>
      <c r="H66" s="13" t="s">
        <v>495</v>
      </c>
      <c r="I66" s="13" t="s">
        <v>498</v>
      </c>
      <c r="J66" s="40" t="s">
        <v>499</v>
      </c>
      <c r="K66" s="13" t="s">
        <v>21</v>
      </c>
      <c r="L66" s="13" t="s">
        <v>30</v>
      </c>
      <c r="M66" s="13" t="s">
        <v>31</v>
      </c>
      <c r="N66" s="13" t="n">
        <v>2010</v>
      </c>
      <c r="O66" s="13" t="s">
        <v>57</v>
      </c>
    </row>
    <row r="67" s="15" customFormat="true" ht="30" hidden="true" customHeight="true" outlineLevel="0" collapsed="false">
      <c r="A67" s="73" t="s">
        <v>491</v>
      </c>
      <c r="B67" s="39" t="s">
        <v>500</v>
      </c>
      <c r="C67" s="11" t="s">
        <v>501</v>
      </c>
      <c r="D67" s="13" t="s">
        <v>502</v>
      </c>
      <c r="E67" s="13" t="s">
        <v>503</v>
      </c>
      <c r="F67" s="13" t="s">
        <v>504</v>
      </c>
      <c r="G67" s="40" t="s">
        <v>505</v>
      </c>
      <c r="H67" s="13" t="s">
        <v>506</v>
      </c>
      <c r="I67" s="13" t="s">
        <v>507</v>
      </c>
      <c r="J67" s="40" t="s">
        <v>508</v>
      </c>
      <c r="K67" s="74" t="s">
        <v>21</v>
      </c>
      <c r="L67" s="13" t="s">
        <v>424</v>
      </c>
      <c r="M67" s="13" t="s">
        <v>21</v>
      </c>
      <c r="N67" s="13" t="n">
        <v>2013</v>
      </c>
      <c r="O67" s="35" t="s">
        <v>57</v>
      </c>
    </row>
    <row r="68" s="15" customFormat="true" ht="30" hidden="true" customHeight="true" outlineLevel="0" collapsed="false">
      <c r="A68" s="39" t="s">
        <v>509</v>
      </c>
      <c r="B68" s="39" t="s">
        <v>510</v>
      </c>
      <c r="C68" s="11" t="s">
        <v>511</v>
      </c>
      <c r="D68" s="13" t="s">
        <v>512</v>
      </c>
      <c r="E68" s="13" t="s">
        <v>513</v>
      </c>
      <c r="F68" s="13" t="s">
        <v>514</v>
      </c>
      <c r="G68" s="13" t="s">
        <v>515</v>
      </c>
      <c r="H68" s="13" t="s">
        <v>516</v>
      </c>
      <c r="I68" s="13" t="s">
        <v>517</v>
      </c>
      <c r="J68" s="40" t="s">
        <v>518</v>
      </c>
      <c r="K68" s="13" t="s">
        <v>21</v>
      </c>
      <c r="L68" s="13" t="s">
        <v>30</v>
      </c>
      <c r="M68" s="13" t="s">
        <v>21</v>
      </c>
      <c r="N68" s="13" t="n">
        <v>2005</v>
      </c>
      <c r="O68" s="35" t="s">
        <v>21</v>
      </c>
    </row>
    <row r="69" s="15" customFormat="true" ht="30" hidden="true" customHeight="true" outlineLevel="0" collapsed="false">
      <c r="A69" s="39" t="s">
        <v>509</v>
      </c>
      <c r="B69" s="39" t="s">
        <v>519</v>
      </c>
      <c r="C69" s="11" t="s">
        <v>520</v>
      </c>
      <c r="D69" s="13" t="s">
        <v>521</v>
      </c>
      <c r="E69" s="13" t="s">
        <v>522</v>
      </c>
      <c r="F69" s="13" t="s">
        <v>523</v>
      </c>
      <c r="G69" s="13" t="s">
        <v>524</v>
      </c>
      <c r="H69" s="13" t="s">
        <v>525</v>
      </c>
      <c r="I69" s="13" t="s">
        <v>526</v>
      </c>
      <c r="J69" s="40" t="s">
        <v>527</v>
      </c>
      <c r="K69" s="13" t="s">
        <v>21</v>
      </c>
      <c r="L69" s="13" t="s">
        <v>424</v>
      </c>
      <c r="M69" s="13" t="s">
        <v>21</v>
      </c>
      <c r="N69" s="13" t="n">
        <v>2006</v>
      </c>
      <c r="O69" s="35" t="s">
        <v>57</v>
      </c>
    </row>
    <row r="70" s="15" customFormat="true" ht="30" hidden="true" customHeight="true" outlineLevel="0" collapsed="false">
      <c r="A70" s="37" t="s">
        <v>509</v>
      </c>
      <c r="B70" s="37" t="s">
        <v>528</v>
      </c>
      <c r="C70" s="13" t="s">
        <v>529</v>
      </c>
      <c r="D70" s="13" t="s">
        <v>530</v>
      </c>
      <c r="E70" s="13" t="s">
        <v>531</v>
      </c>
      <c r="F70" s="13" t="s">
        <v>532</v>
      </c>
      <c r="G70" s="13" t="s">
        <v>533</v>
      </c>
      <c r="H70" s="13" t="s">
        <v>534</v>
      </c>
      <c r="I70" s="13" t="s">
        <v>535</v>
      </c>
      <c r="J70" s="40" t="s">
        <v>536</v>
      </c>
      <c r="K70" s="13" t="s">
        <v>21</v>
      </c>
      <c r="L70" s="40" t="s">
        <v>30</v>
      </c>
      <c r="M70" s="13" t="s">
        <v>21</v>
      </c>
      <c r="N70" s="13" t="n">
        <v>2007</v>
      </c>
      <c r="O70" s="13" t="s">
        <v>21</v>
      </c>
    </row>
    <row r="71" s="15" customFormat="true" ht="30" hidden="true" customHeight="true" outlineLevel="0" collapsed="false">
      <c r="A71" s="39" t="s">
        <v>509</v>
      </c>
      <c r="B71" s="39" t="s">
        <v>537</v>
      </c>
      <c r="C71" s="11" t="s">
        <v>538</v>
      </c>
      <c r="D71" s="13" t="s">
        <v>539</v>
      </c>
      <c r="E71" s="13" t="s">
        <v>540</v>
      </c>
      <c r="F71" s="13" t="s">
        <v>541</v>
      </c>
      <c r="G71" s="13" t="s">
        <v>542</v>
      </c>
      <c r="H71" s="13" t="s">
        <v>543</v>
      </c>
      <c r="I71" s="13" t="s">
        <v>544</v>
      </c>
      <c r="J71" s="62" t="s">
        <v>545</v>
      </c>
      <c r="K71" s="13" t="s">
        <v>21</v>
      </c>
      <c r="L71" s="13" t="s">
        <v>30</v>
      </c>
      <c r="M71" s="13" t="s">
        <v>21</v>
      </c>
      <c r="N71" s="13" t="n">
        <v>2007</v>
      </c>
      <c r="O71" s="35" t="s">
        <v>21</v>
      </c>
    </row>
    <row r="72" s="15" customFormat="true" ht="30" hidden="true" customHeight="true" outlineLevel="0" collapsed="false">
      <c r="A72" s="39" t="s">
        <v>509</v>
      </c>
      <c r="B72" s="39" t="s">
        <v>546</v>
      </c>
      <c r="C72" s="11" t="s">
        <v>547</v>
      </c>
      <c r="D72" s="13" t="s">
        <v>548</v>
      </c>
      <c r="E72" s="13" t="s">
        <v>549</v>
      </c>
      <c r="F72" s="13" t="s">
        <v>550</v>
      </c>
      <c r="G72" s="13" t="s">
        <v>551</v>
      </c>
      <c r="H72" s="13" t="s">
        <v>549</v>
      </c>
      <c r="I72" s="13" t="s">
        <v>552</v>
      </c>
      <c r="J72" s="75" t="s">
        <v>553</v>
      </c>
      <c r="K72" s="13" t="s">
        <v>21</v>
      </c>
      <c r="L72" s="76" t="s">
        <v>30</v>
      </c>
      <c r="M72" s="13" t="s">
        <v>21</v>
      </c>
      <c r="N72" s="13" t="n">
        <v>2009</v>
      </c>
      <c r="O72" s="35" t="s">
        <v>21</v>
      </c>
    </row>
    <row r="73" s="15" customFormat="true" ht="30" hidden="true" customHeight="true" outlineLevel="0" collapsed="false">
      <c r="A73" s="39" t="s">
        <v>509</v>
      </c>
      <c r="B73" s="39" t="s">
        <v>554</v>
      </c>
      <c r="C73" s="11" t="s">
        <v>555</v>
      </c>
      <c r="D73" s="13" t="s">
        <v>556</v>
      </c>
      <c r="E73" s="13" t="s">
        <v>557</v>
      </c>
      <c r="F73" s="13" t="s">
        <v>558</v>
      </c>
      <c r="G73" s="13" t="s">
        <v>559</v>
      </c>
      <c r="H73" s="13" t="s">
        <v>560</v>
      </c>
      <c r="I73" s="13" t="s">
        <v>561</v>
      </c>
      <c r="J73" s="13" t="s">
        <v>562</v>
      </c>
      <c r="K73" s="13" t="s">
        <v>57</v>
      </c>
      <c r="L73" s="13"/>
      <c r="M73" s="13" t="s">
        <v>21</v>
      </c>
      <c r="N73" s="13" t="n">
        <v>2014</v>
      </c>
      <c r="O73" s="35" t="s">
        <v>57</v>
      </c>
    </row>
    <row r="74" s="15" customFormat="true" ht="30" hidden="true" customHeight="true" outlineLevel="0" collapsed="false">
      <c r="A74" s="37" t="s">
        <v>509</v>
      </c>
      <c r="B74" s="37" t="s">
        <v>563</v>
      </c>
      <c r="C74" s="13" t="s">
        <v>564</v>
      </c>
      <c r="D74" s="13" t="s">
        <v>565</v>
      </c>
      <c r="E74" s="13" t="s">
        <v>566</v>
      </c>
      <c r="F74" s="13" t="s">
        <v>567</v>
      </c>
      <c r="G74" s="13" t="s">
        <v>565</v>
      </c>
      <c r="H74" s="13" t="s">
        <v>568</v>
      </c>
      <c r="I74" s="13" t="s">
        <v>569</v>
      </c>
      <c r="J74" s="40" t="s">
        <v>570</v>
      </c>
      <c r="K74" s="13" t="s">
        <v>21</v>
      </c>
      <c r="L74" s="38" t="s">
        <v>571</v>
      </c>
      <c r="M74" s="13" t="s">
        <v>21</v>
      </c>
      <c r="N74" s="13" t="n">
        <v>2014</v>
      </c>
      <c r="O74" s="13" t="s">
        <v>57</v>
      </c>
    </row>
    <row r="75" s="15" customFormat="true" ht="30" hidden="true" customHeight="true" outlineLevel="0" collapsed="false">
      <c r="A75" s="43" t="s">
        <v>509</v>
      </c>
      <c r="B75" s="43" t="s">
        <v>572</v>
      </c>
      <c r="C75" s="13" t="s">
        <v>573</v>
      </c>
      <c r="D75" s="13" t="s">
        <v>574</v>
      </c>
      <c r="E75" s="13" t="s">
        <v>575</v>
      </c>
      <c r="F75" s="13" t="s">
        <v>576</v>
      </c>
      <c r="G75" s="13"/>
      <c r="H75" s="13" t="s">
        <v>577</v>
      </c>
      <c r="I75" s="13" t="s">
        <v>578</v>
      </c>
      <c r="J75" s="13" t="s">
        <v>579</v>
      </c>
      <c r="K75" s="13" t="s">
        <v>31</v>
      </c>
      <c r="L75" s="13" t="s">
        <v>30</v>
      </c>
      <c r="M75" s="13" t="s">
        <v>21</v>
      </c>
      <c r="N75" s="13" t="n">
        <v>2014</v>
      </c>
      <c r="O75" s="13" t="s">
        <v>21</v>
      </c>
    </row>
    <row r="76" s="15" customFormat="true" ht="30" hidden="true" customHeight="true" outlineLevel="0" collapsed="false">
      <c r="A76" s="43" t="s">
        <v>509</v>
      </c>
      <c r="B76" s="43" t="s">
        <v>580</v>
      </c>
      <c r="C76" s="13" t="s">
        <v>581</v>
      </c>
      <c r="D76" s="13" t="s">
        <v>582</v>
      </c>
      <c r="E76" s="13" t="s">
        <v>583</v>
      </c>
      <c r="F76" s="13" t="s">
        <v>584</v>
      </c>
      <c r="G76" s="13" t="s">
        <v>585</v>
      </c>
      <c r="H76" s="13" t="s">
        <v>586</v>
      </c>
      <c r="I76" s="13" t="s">
        <v>587</v>
      </c>
      <c r="J76" s="77" t="s">
        <v>588</v>
      </c>
      <c r="K76" s="13" t="s">
        <v>57</v>
      </c>
      <c r="L76" s="13"/>
      <c r="M76" s="13" t="s">
        <v>21</v>
      </c>
      <c r="N76" s="76"/>
      <c r="O76" s="76" t="s">
        <v>21</v>
      </c>
    </row>
    <row r="77" s="15" customFormat="true" ht="33.75" hidden="true" customHeight="false" outlineLevel="0" collapsed="false">
      <c r="A77" s="43" t="s">
        <v>589</v>
      </c>
      <c r="B77" s="43" t="s">
        <v>590</v>
      </c>
      <c r="C77" s="13" t="s">
        <v>591</v>
      </c>
      <c r="D77" s="40" t="s">
        <v>592</v>
      </c>
      <c r="E77" s="78" t="s">
        <v>593</v>
      </c>
      <c r="F77" s="13" t="s">
        <v>594</v>
      </c>
      <c r="G77" s="40" t="s">
        <v>595</v>
      </c>
      <c r="H77" s="13"/>
      <c r="I77" s="13" t="s">
        <v>596</v>
      </c>
      <c r="J77" s="13" t="s">
        <v>75</v>
      </c>
      <c r="K77" s="13" t="s">
        <v>75</v>
      </c>
      <c r="L77" s="13" t="s">
        <v>597</v>
      </c>
      <c r="M77" s="13" t="s">
        <v>75</v>
      </c>
      <c r="N77" s="13" t="n">
        <v>2007</v>
      </c>
      <c r="O77" s="13" t="s">
        <v>75</v>
      </c>
    </row>
    <row r="78" s="15" customFormat="true" ht="30" hidden="true" customHeight="true" outlineLevel="0" collapsed="false">
      <c r="A78" s="39" t="s">
        <v>589</v>
      </c>
      <c r="B78" s="39" t="s">
        <v>598</v>
      </c>
      <c r="C78" s="11" t="s">
        <v>599</v>
      </c>
      <c r="D78" s="13" t="s">
        <v>600</v>
      </c>
      <c r="E78" s="13" t="n">
        <v>44691413</v>
      </c>
      <c r="F78" s="13" t="s">
        <v>601</v>
      </c>
      <c r="G78" s="13" t="s">
        <v>602</v>
      </c>
      <c r="H78" s="13" t="n">
        <v>44691426</v>
      </c>
      <c r="I78" s="13" t="n">
        <v>98430353</v>
      </c>
      <c r="J78" s="40" t="s">
        <v>603</v>
      </c>
      <c r="K78" s="13" t="s">
        <v>21</v>
      </c>
      <c r="L78" s="13" t="s">
        <v>30</v>
      </c>
      <c r="M78" s="13" t="s">
        <v>21</v>
      </c>
      <c r="N78" s="13" t="n">
        <v>2008</v>
      </c>
      <c r="O78" s="35" t="s">
        <v>21</v>
      </c>
    </row>
    <row r="79" s="15" customFormat="true" ht="30" hidden="true" customHeight="true" outlineLevel="0" collapsed="false">
      <c r="A79" s="37" t="s">
        <v>589</v>
      </c>
      <c r="B79" s="37" t="s">
        <v>604</v>
      </c>
      <c r="C79" s="13" t="s">
        <v>605</v>
      </c>
      <c r="D79" s="13" t="s">
        <v>606</v>
      </c>
      <c r="E79" s="13" t="n">
        <v>44600454</v>
      </c>
      <c r="F79" s="13" t="s">
        <v>607</v>
      </c>
      <c r="G79" s="13" t="s">
        <v>608</v>
      </c>
      <c r="H79" s="13" t="n">
        <v>44600454</v>
      </c>
      <c r="I79" s="13" t="n">
        <v>98557332</v>
      </c>
      <c r="J79" s="44" t="s">
        <v>609</v>
      </c>
      <c r="K79" s="13" t="s">
        <v>21</v>
      </c>
      <c r="L79" s="13" t="s">
        <v>30</v>
      </c>
      <c r="M79" s="13" t="s">
        <v>75</v>
      </c>
      <c r="N79" s="13" t="n">
        <v>2009</v>
      </c>
      <c r="O79" s="13" t="s">
        <v>264</v>
      </c>
    </row>
    <row r="80" s="15" customFormat="true" ht="30" hidden="true" customHeight="true" outlineLevel="0" collapsed="false">
      <c r="A80" s="39" t="s">
        <v>589</v>
      </c>
      <c r="B80" s="39" t="s">
        <v>610</v>
      </c>
      <c r="C80" s="11" t="s">
        <v>611</v>
      </c>
      <c r="D80" s="13" t="s">
        <v>612</v>
      </c>
      <c r="E80" s="13" t="n">
        <v>44527450</v>
      </c>
      <c r="F80" s="13" t="s">
        <v>613</v>
      </c>
      <c r="G80" s="13" t="s">
        <v>614</v>
      </c>
      <c r="H80" s="13" t="n">
        <v>44815380</v>
      </c>
      <c r="I80" s="13" t="n">
        <v>992180470</v>
      </c>
      <c r="J80" s="40" t="s">
        <v>615</v>
      </c>
      <c r="K80" s="13" t="s">
        <v>75</v>
      </c>
      <c r="L80" s="13" t="s">
        <v>112</v>
      </c>
      <c r="M80" s="13" t="s">
        <v>75</v>
      </c>
      <c r="N80" s="79" t="n">
        <v>2009</v>
      </c>
      <c r="O80" s="80" t="s">
        <v>75</v>
      </c>
    </row>
    <row r="81" s="15" customFormat="true" ht="30" hidden="true" customHeight="true" outlineLevel="0" collapsed="false">
      <c r="A81" s="39" t="s">
        <v>589</v>
      </c>
      <c r="B81" s="39" t="s">
        <v>616</v>
      </c>
      <c r="C81" s="11" t="s">
        <v>617</v>
      </c>
      <c r="D81" s="13" t="s">
        <v>618</v>
      </c>
      <c r="E81" s="13" t="n">
        <v>44526177</v>
      </c>
      <c r="F81" s="13" t="s">
        <v>619</v>
      </c>
      <c r="G81" s="13" t="s">
        <v>620</v>
      </c>
      <c r="H81" s="13" t="n">
        <v>44526173</v>
      </c>
      <c r="I81" s="13" t="n">
        <v>980345387</v>
      </c>
      <c r="J81" s="13" t="s">
        <v>621</v>
      </c>
      <c r="K81" s="13" t="s">
        <v>21</v>
      </c>
      <c r="L81" s="13" t="s">
        <v>30</v>
      </c>
      <c r="M81" s="13" t="s">
        <v>21</v>
      </c>
      <c r="N81" s="13" t="n">
        <v>2006</v>
      </c>
      <c r="O81" s="35" t="s">
        <v>21</v>
      </c>
    </row>
    <row r="82" s="15" customFormat="true" ht="30" hidden="true" customHeight="true" outlineLevel="0" collapsed="false">
      <c r="A82" s="37" t="s">
        <v>589</v>
      </c>
      <c r="B82" s="37" t="s">
        <v>622</v>
      </c>
      <c r="C82" s="13" t="s">
        <v>623</v>
      </c>
      <c r="D82" s="13" t="s">
        <v>624</v>
      </c>
      <c r="E82" s="13" t="n">
        <v>44871178</v>
      </c>
      <c r="F82" s="13" t="s">
        <v>623</v>
      </c>
      <c r="G82" s="13" t="s">
        <v>625</v>
      </c>
      <c r="H82" s="13" t="n">
        <v>44871178</v>
      </c>
      <c r="I82" s="13" t="s">
        <v>626</v>
      </c>
      <c r="J82" s="13" t="s">
        <v>627</v>
      </c>
      <c r="K82" s="81" t="s">
        <v>75</v>
      </c>
      <c r="L82" s="13"/>
      <c r="M82" s="13" t="s">
        <v>21</v>
      </c>
      <c r="N82" s="13" t="n">
        <v>2017</v>
      </c>
      <c r="O82" s="13" t="s">
        <v>21</v>
      </c>
    </row>
    <row r="83" s="15" customFormat="true" ht="30" hidden="true" customHeight="true" outlineLevel="0" collapsed="false">
      <c r="A83" s="43" t="s">
        <v>589</v>
      </c>
      <c r="B83" s="43" t="s">
        <v>628</v>
      </c>
      <c r="C83" s="13" t="s">
        <v>629</v>
      </c>
      <c r="D83" s="13" t="s">
        <v>630</v>
      </c>
      <c r="E83" s="13" t="n">
        <v>44855422</v>
      </c>
      <c r="F83" s="13" t="s">
        <v>629</v>
      </c>
      <c r="G83" s="13" t="s">
        <v>630</v>
      </c>
      <c r="H83" s="13" t="n">
        <v>44855422</v>
      </c>
      <c r="I83" s="13" t="n">
        <v>919387663</v>
      </c>
      <c r="J83" s="38" t="s">
        <v>631</v>
      </c>
      <c r="K83" s="13"/>
      <c r="L83" s="13"/>
      <c r="M83" s="13"/>
      <c r="N83" s="13"/>
      <c r="O83" s="13"/>
    </row>
    <row r="84" s="15" customFormat="true" ht="30" hidden="true" customHeight="true" outlineLevel="0" collapsed="false">
      <c r="A84" s="43" t="s">
        <v>589</v>
      </c>
      <c r="B84" s="43" t="s">
        <v>632</v>
      </c>
      <c r="C84" s="13" t="s">
        <v>633</v>
      </c>
      <c r="D84" s="13" t="s">
        <v>634</v>
      </c>
      <c r="E84" s="13" t="n">
        <v>44611265</v>
      </c>
      <c r="F84" s="13" t="s">
        <v>635</v>
      </c>
      <c r="G84" s="13" t="s">
        <v>636</v>
      </c>
      <c r="H84" s="13" t="n">
        <v>44611267</v>
      </c>
      <c r="I84" s="13" t="n">
        <v>996676336</v>
      </c>
      <c r="J84" s="13" t="s">
        <v>637</v>
      </c>
      <c r="K84" s="13" t="s">
        <v>57</v>
      </c>
      <c r="L84" s="13"/>
      <c r="M84" s="13" t="s">
        <v>21</v>
      </c>
      <c r="N84" s="13" t="n">
        <v>2011</v>
      </c>
      <c r="O84" s="13" t="s">
        <v>57</v>
      </c>
    </row>
    <row r="85" s="15" customFormat="true" ht="30" hidden="true" customHeight="true" outlineLevel="0" collapsed="false">
      <c r="A85" s="43" t="s">
        <v>589</v>
      </c>
      <c r="B85" s="43" t="s">
        <v>638</v>
      </c>
      <c r="C85" s="13" t="s">
        <v>639</v>
      </c>
      <c r="D85" s="13" t="s">
        <v>351</v>
      </c>
      <c r="E85" s="13" t="n">
        <v>44527891</v>
      </c>
      <c r="F85" s="13" t="s">
        <v>640</v>
      </c>
      <c r="G85" s="13" t="s">
        <v>641</v>
      </c>
      <c r="H85" s="13" t="n">
        <v>44527898</v>
      </c>
      <c r="I85" s="13" t="n">
        <v>99211146</v>
      </c>
      <c r="J85" s="13" t="s">
        <v>642</v>
      </c>
      <c r="K85" s="13" t="s">
        <v>21</v>
      </c>
      <c r="L85" s="13" t="s">
        <v>112</v>
      </c>
      <c r="M85" s="13" t="s">
        <v>21</v>
      </c>
      <c r="N85" s="13" t="n">
        <v>2012</v>
      </c>
      <c r="O85" s="13" t="s">
        <v>57</v>
      </c>
    </row>
    <row r="86" s="15" customFormat="true" ht="30" hidden="true" customHeight="true" outlineLevel="0" collapsed="false">
      <c r="A86" s="43" t="s">
        <v>589</v>
      </c>
      <c r="B86" s="43" t="s">
        <v>643</v>
      </c>
      <c r="C86" s="13" t="s">
        <v>644</v>
      </c>
      <c r="D86" s="13" t="s">
        <v>645</v>
      </c>
      <c r="E86" s="13" t="n">
        <v>44525510</v>
      </c>
      <c r="F86" s="13" t="s">
        <v>646</v>
      </c>
      <c r="G86" s="13" t="s">
        <v>647</v>
      </c>
      <c r="H86" s="13" t="n">
        <v>44525512</v>
      </c>
      <c r="I86" s="13" t="n">
        <v>98430138</v>
      </c>
      <c r="J86" s="40" t="s">
        <v>648</v>
      </c>
      <c r="K86" s="13" t="s">
        <v>21</v>
      </c>
      <c r="L86" s="82" t="s">
        <v>648</v>
      </c>
      <c r="M86" s="13" t="s">
        <v>21</v>
      </c>
      <c r="N86" s="13" t="n">
        <v>2012</v>
      </c>
      <c r="O86" s="13" t="s">
        <v>21</v>
      </c>
    </row>
    <row r="87" s="15" customFormat="true" ht="30" hidden="true" customHeight="true" outlineLevel="0" collapsed="false">
      <c r="A87" s="43" t="s">
        <v>589</v>
      </c>
      <c r="B87" s="43" t="s">
        <v>649</v>
      </c>
      <c r="C87" s="13" t="s">
        <v>650</v>
      </c>
      <c r="D87" s="13" t="s">
        <v>651</v>
      </c>
      <c r="E87" s="13" t="n">
        <v>44885343</v>
      </c>
      <c r="F87" s="13" t="s">
        <v>650</v>
      </c>
      <c r="G87" s="13" t="s">
        <v>651</v>
      </c>
      <c r="H87" s="13" t="n">
        <v>44885343</v>
      </c>
      <c r="I87" s="38" t="s">
        <v>652</v>
      </c>
      <c r="J87" s="13" t="s">
        <v>653</v>
      </c>
      <c r="K87" s="13" t="s">
        <v>21</v>
      </c>
      <c r="L87" s="13" t="s">
        <v>424</v>
      </c>
      <c r="M87" s="13" t="s">
        <v>21</v>
      </c>
      <c r="N87" s="13" t="n">
        <v>2012</v>
      </c>
      <c r="O87" s="13" t="s">
        <v>57</v>
      </c>
    </row>
    <row r="88" s="60" customFormat="true" ht="30" hidden="true" customHeight="true" outlineLevel="0" collapsed="false">
      <c r="A88" s="71" t="s">
        <v>589</v>
      </c>
      <c r="B88" s="71" t="s">
        <v>654</v>
      </c>
      <c r="C88" s="28" t="s">
        <v>655</v>
      </c>
      <c r="D88" s="13" t="s">
        <v>656</v>
      </c>
      <c r="E88" s="28" t="n">
        <v>44672043</v>
      </c>
      <c r="F88" s="28" t="s">
        <v>655</v>
      </c>
      <c r="G88" s="13" t="s">
        <v>656</v>
      </c>
      <c r="H88" s="28" t="n">
        <v>44672043</v>
      </c>
      <c r="I88" s="28" t="n">
        <v>977968880</v>
      </c>
      <c r="J88" s="40" t="s">
        <v>657</v>
      </c>
      <c r="K88" s="28" t="s">
        <v>21</v>
      </c>
      <c r="L88" s="13" t="s">
        <v>30</v>
      </c>
      <c r="M88" s="28" t="s">
        <v>21</v>
      </c>
      <c r="N88" s="28" t="n">
        <v>2014</v>
      </c>
      <c r="O88" s="28" t="s">
        <v>21</v>
      </c>
    </row>
    <row r="89" s="60" customFormat="true" ht="30" hidden="true" customHeight="true" outlineLevel="0" collapsed="false">
      <c r="A89" s="83" t="s">
        <v>658</v>
      </c>
      <c r="B89" s="84" t="s">
        <v>659</v>
      </c>
      <c r="C89" s="11" t="s">
        <v>660</v>
      </c>
      <c r="D89" s="13" t="s">
        <v>661</v>
      </c>
      <c r="E89" s="13" t="s">
        <v>662</v>
      </c>
      <c r="F89" s="13" t="s">
        <v>663</v>
      </c>
      <c r="G89" s="13" t="s">
        <v>664</v>
      </c>
      <c r="H89" s="13" t="s">
        <v>665</v>
      </c>
      <c r="I89" s="13" t="s">
        <v>666</v>
      </c>
      <c r="J89" s="40" t="s">
        <v>667</v>
      </c>
      <c r="K89" s="13" t="s">
        <v>21</v>
      </c>
      <c r="L89" s="13" t="s">
        <v>424</v>
      </c>
      <c r="M89" s="13" t="s">
        <v>21</v>
      </c>
      <c r="N89" s="13" t="n">
        <v>2008</v>
      </c>
      <c r="O89" s="35" t="s">
        <v>21</v>
      </c>
    </row>
    <row r="90" s="60" customFormat="true" ht="30" hidden="true" customHeight="true" outlineLevel="0" collapsed="false">
      <c r="A90" s="83" t="s">
        <v>658</v>
      </c>
      <c r="B90" s="85" t="s">
        <v>668</v>
      </c>
      <c r="C90" s="11" t="s">
        <v>669</v>
      </c>
      <c r="D90" s="40" t="s">
        <v>670</v>
      </c>
      <c r="E90" s="13" t="s">
        <v>671</v>
      </c>
      <c r="F90" s="13" t="s">
        <v>672</v>
      </c>
      <c r="G90" s="40" t="s">
        <v>673</v>
      </c>
      <c r="H90" s="13" t="s">
        <v>674</v>
      </c>
      <c r="I90" s="13"/>
      <c r="J90" s="40" t="s">
        <v>675</v>
      </c>
      <c r="K90" s="13" t="s">
        <v>21</v>
      </c>
      <c r="L90" s="13" t="s">
        <v>30</v>
      </c>
      <c r="M90" s="13" t="s">
        <v>21</v>
      </c>
      <c r="N90" s="13" t="n">
        <v>2008</v>
      </c>
      <c r="O90" s="35" t="s">
        <v>21</v>
      </c>
    </row>
    <row r="91" s="86" customFormat="true" ht="30" hidden="true" customHeight="true" outlineLevel="0" collapsed="false">
      <c r="A91" s="83" t="s">
        <v>658</v>
      </c>
      <c r="B91" s="84" t="s">
        <v>676</v>
      </c>
      <c r="C91" s="11" t="s">
        <v>677</v>
      </c>
      <c r="D91" s="40" t="s">
        <v>678</v>
      </c>
      <c r="E91" s="13" t="s">
        <v>679</v>
      </c>
      <c r="F91" s="13" t="s">
        <v>680</v>
      </c>
      <c r="G91" s="13" t="s">
        <v>681</v>
      </c>
      <c r="H91" s="13" t="s">
        <v>682</v>
      </c>
      <c r="I91" s="13" t="s">
        <v>683</v>
      </c>
      <c r="J91" s="13" t="s">
        <v>684</v>
      </c>
      <c r="K91" s="13" t="s">
        <v>21</v>
      </c>
      <c r="L91" s="13" t="s">
        <v>424</v>
      </c>
      <c r="M91" s="13" t="s">
        <v>21</v>
      </c>
      <c r="N91" s="13" t="n">
        <v>2009</v>
      </c>
      <c r="O91" s="35" t="s">
        <v>21</v>
      </c>
    </row>
    <row r="92" s="60" customFormat="true" ht="30" hidden="true" customHeight="true" outlineLevel="0" collapsed="false">
      <c r="A92" s="83" t="s">
        <v>658</v>
      </c>
      <c r="B92" s="84" t="s">
        <v>685</v>
      </c>
      <c r="C92" s="11" t="s">
        <v>686</v>
      </c>
      <c r="D92" s="13" t="s">
        <v>687</v>
      </c>
      <c r="E92" s="13" t="s">
        <v>688</v>
      </c>
      <c r="F92" s="13" t="s">
        <v>689</v>
      </c>
      <c r="G92" s="13" t="s">
        <v>690</v>
      </c>
      <c r="H92" s="13" t="s">
        <v>691</v>
      </c>
      <c r="I92" s="13" t="s">
        <v>692</v>
      </c>
      <c r="J92" s="40" t="s">
        <v>693</v>
      </c>
      <c r="K92" s="13" t="s">
        <v>57</v>
      </c>
      <c r="L92" s="13"/>
      <c r="M92" s="13" t="s">
        <v>21</v>
      </c>
      <c r="N92" s="13" t="n">
        <v>2009</v>
      </c>
      <c r="O92" s="35" t="s">
        <v>21</v>
      </c>
    </row>
    <row r="93" s="60" customFormat="true" ht="30.2" hidden="true" customHeight="true" outlineLevel="0" collapsed="false">
      <c r="A93" s="87" t="s">
        <v>658</v>
      </c>
      <c r="B93" s="88" t="s">
        <v>694</v>
      </c>
      <c r="C93" s="13" t="s">
        <v>695</v>
      </c>
      <c r="D93" s="62" t="s">
        <v>696</v>
      </c>
      <c r="E93" s="13" t="s">
        <v>697</v>
      </c>
      <c r="F93" s="38" t="s">
        <v>698</v>
      </c>
      <c r="G93" s="62" t="s">
        <v>699</v>
      </c>
      <c r="H93" s="13" t="n">
        <v>21340561</v>
      </c>
      <c r="I93" s="13" t="n">
        <v>993137708</v>
      </c>
      <c r="J93" s="62" t="s">
        <v>700</v>
      </c>
      <c r="K93" s="13" t="s">
        <v>21</v>
      </c>
      <c r="L93" s="13" t="s">
        <v>30</v>
      </c>
      <c r="M93" s="13" t="s">
        <v>21</v>
      </c>
      <c r="N93" s="13" t="n">
        <v>2010</v>
      </c>
      <c r="O93" s="13" t="s">
        <v>57</v>
      </c>
    </row>
    <row r="94" s="60" customFormat="true" ht="30" hidden="true" customHeight="true" outlineLevel="0" collapsed="false">
      <c r="A94" s="83" t="s">
        <v>658</v>
      </c>
      <c r="B94" s="84" t="s">
        <v>701</v>
      </c>
      <c r="C94" s="11" t="s">
        <v>702</v>
      </c>
      <c r="D94" s="13" t="s">
        <v>703</v>
      </c>
      <c r="E94" s="13" t="s">
        <v>704</v>
      </c>
      <c r="F94" s="13" t="s">
        <v>705</v>
      </c>
      <c r="G94" s="13" t="s">
        <v>706</v>
      </c>
      <c r="H94" s="13" t="s">
        <v>707</v>
      </c>
      <c r="I94" s="13" t="s">
        <v>708</v>
      </c>
      <c r="J94" s="40" t="s">
        <v>709</v>
      </c>
      <c r="K94" s="13" t="s">
        <v>21</v>
      </c>
      <c r="L94" s="13" t="s">
        <v>30</v>
      </c>
      <c r="M94" s="13" t="s">
        <v>21</v>
      </c>
      <c r="N94" s="13" t="n">
        <v>2012</v>
      </c>
      <c r="O94" s="35" t="s">
        <v>21</v>
      </c>
    </row>
    <row r="95" s="60" customFormat="true" ht="30" hidden="true" customHeight="true" outlineLevel="0" collapsed="false">
      <c r="A95" s="83" t="s">
        <v>658</v>
      </c>
      <c r="B95" s="84" t="s">
        <v>710</v>
      </c>
      <c r="C95" s="11" t="s">
        <v>711</v>
      </c>
      <c r="D95" s="13" t="s">
        <v>712</v>
      </c>
      <c r="E95" s="13" t="s">
        <v>713</v>
      </c>
      <c r="F95" s="13" t="s">
        <v>714</v>
      </c>
      <c r="G95" s="13" t="s">
        <v>715</v>
      </c>
      <c r="H95" s="13" t="s">
        <v>716</v>
      </c>
      <c r="I95" s="13" t="s">
        <v>717</v>
      </c>
      <c r="J95" s="40" t="s">
        <v>718</v>
      </c>
      <c r="K95" s="13" t="s">
        <v>21</v>
      </c>
      <c r="L95" s="40" t="s">
        <v>30</v>
      </c>
      <c r="M95" s="13" t="s">
        <v>75</v>
      </c>
      <c r="N95" s="13" t="n">
        <v>2014</v>
      </c>
      <c r="O95" s="35" t="s">
        <v>22</v>
      </c>
    </row>
    <row r="96" s="15" customFormat="true" ht="30" hidden="true" customHeight="true" outlineLevel="0" collapsed="false">
      <c r="A96" s="37" t="s">
        <v>719</v>
      </c>
      <c r="B96" s="37" t="s">
        <v>720</v>
      </c>
      <c r="C96" s="13" t="s">
        <v>721</v>
      </c>
      <c r="D96" s="62" t="s">
        <v>722</v>
      </c>
      <c r="E96" s="13" t="s">
        <v>723</v>
      </c>
      <c r="F96" s="38" t="s">
        <v>724</v>
      </c>
      <c r="G96" s="62" t="s">
        <v>725</v>
      </c>
      <c r="H96" s="13" t="s">
        <v>723</v>
      </c>
      <c r="I96" s="13" t="s">
        <v>726</v>
      </c>
      <c r="J96" s="13" t="s">
        <v>727</v>
      </c>
      <c r="K96" s="13" t="s">
        <v>21</v>
      </c>
      <c r="L96" s="13" t="s">
        <v>30</v>
      </c>
      <c r="M96" s="13" t="s">
        <v>21</v>
      </c>
      <c r="N96" s="13" t="n">
        <v>2008</v>
      </c>
      <c r="O96" s="13" t="s">
        <v>57</v>
      </c>
    </row>
    <row r="97" s="15" customFormat="true" ht="30" hidden="true" customHeight="true" outlineLevel="0" collapsed="false">
      <c r="A97" s="43" t="s">
        <v>719</v>
      </c>
      <c r="B97" s="43" t="s">
        <v>728</v>
      </c>
      <c r="C97" s="13" t="s">
        <v>729</v>
      </c>
      <c r="D97" s="13" t="s">
        <v>730</v>
      </c>
      <c r="E97" s="13" t="s">
        <v>731</v>
      </c>
      <c r="F97" s="13" t="s">
        <v>732</v>
      </c>
      <c r="G97" s="13" t="s">
        <v>733</v>
      </c>
      <c r="H97" s="13" t="s">
        <v>734</v>
      </c>
      <c r="I97" s="13" t="n">
        <v>913800851</v>
      </c>
      <c r="J97" s="40" t="s">
        <v>735</v>
      </c>
      <c r="K97" s="13" t="s">
        <v>31</v>
      </c>
      <c r="L97" s="13" t="s">
        <v>30</v>
      </c>
      <c r="M97" s="13" t="s">
        <v>31</v>
      </c>
      <c r="N97" s="13" t="n">
        <v>2009</v>
      </c>
      <c r="O97" s="13" t="s">
        <v>31</v>
      </c>
    </row>
    <row r="98" s="60" customFormat="true" ht="45" hidden="true" customHeight="false" outlineLevel="0" collapsed="false">
      <c r="A98" s="66" t="s">
        <v>719</v>
      </c>
      <c r="B98" s="66" t="s">
        <v>736</v>
      </c>
      <c r="C98" s="26" t="s">
        <v>737</v>
      </c>
      <c r="D98" s="38" t="s">
        <v>738</v>
      </c>
      <c r="E98" s="89" t="s">
        <v>739</v>
      </c>
      <c r="F98" s="28" t="s">
        <v>740</v>
      </c>
      <c r="G98" s="62" t="s">
        <v>741</v>
      </c>
      <c r="H98" s="28" t="s">
        <v>742</v>
      </c>
      <c r="I98" s="28" t="n">
        <v>914070546</v>
      </c>
      <c r="J98" s="40" t="s">
        <v>743</v>
      </c>
      <c r="K98" s="28" t="s">
        <v>21</v>
      </c>
      <c r="L98" s="13" t="s">
        <v>30</v>
      </c>
      <c r="M98" s="28" t="s">
        <v>21</v>
      </c>
      <c r="N98" s="28" t="n">
        <v>2011</v>
      </c>
      <c r="O98" s="31" t="s">
        <v>21</v>
      </c>
    </row>
    <row r="99" s="15" customFormat="true" ht="30" hidden="true" customHeight="true" outlineLevel="0" collapsed="false">
      <c r="A99" s="37" t="s">
        <v>719</v>
      </c>
      <c r="B99" s="37" t="s">
        <v>744</v>
      </c>
      <c r="C99" s="13" t="s">
        <v>745</v>
      </c>
      <c r="D99" s="62" t="s">
        <v>746</v>
      </c>
      <c r="E99" s="13" t="s">
        <v>747</v>
      </c>
      <c r="F99" s="13" t="s">
        <v>748</v>
      </c>
      <c r="G99" s="62" t="s">
        <v>746</v>
      </c>
      <c r="H99" s="38" t="s">
        <v>749</v>
      </c>
      <c r="I99" s="13"/>
      <c r="J99" s="13" t="s">
        <v>750</v>
      </c>
      <c r="K99" s="13" t="s">
        <v>57</v>
      </c>
      <c r="L99" s="13"/>
      <c r="M99" s="13" t="s">
        <v>57</v>
      </c>
      <c r="N99" s="13"/>
      <c r="O99" s="13" t="s">
        <v>57</v>
      </c>
    </row>
    <row r="100" s="15" customFormat="true" ht="30" hidden="true" customHeight="true" outlineLevel="0" collapsed="false">
      <c r="A100" s="43" t="s">
        <v>719</v>
      </c>
      <c r="B100" s="43" t="s">
        <v>751</v>
      </c>
      <c r="C100" s="13" t="s">
        <v>752</v>
      </c>
      <c r="D100" s="13" t="s">
        <v>753</v>
      </c>
      <c r="E100" s="13" t="s">
        <v>754</v>
      </c>
      <c r="F100" s="13" t="s">
        <v>752</v>
      </c>
      <c r="G100" s="13" t="s">
        <v>753</v>
      </c>
      <c r="H100" s="13" t="s">
        <v>754</v>
      </c>
      <c r="I100" s="13" t="s">
        <v>755</v>
      </c>
      <c r="J100" s="13" t="s">
        <v>756</v>
      </c>
      <c r="K100" s="13" t="s">
        <v>21</v>
      </c>
      <c r="L100" s="13" t="s">
        <v>377</v>
      </c>
      <c r="M100" s="13" t="s">
        <v>21</v>
      </c>
      <c r="N100" s="13" t="n">
        <v>2016</v>
      </c>
      <c r="O100" s="13" t="s">
        <v>57</v>
      </c>
    </row>
    <row r="101" s="60" customFormat="true" ht="30" hidden="true" customHeight="true" outlineLevel="0" collapsed="false">
      <c r="A101" s="71" t="s">
        <v>757</v>
      </c>
      <c r="B101" s="71" t="s">
        <v>758</v>
      </c>
      <c r="C101" s="28" t="s">
        <v>759</v>
      </c>
      <c r="D101" s="40" t="s">
        <v>760</v>
      </c>
      <c r="E101" s="28" t="s">
        <v>761</v>
      </c>
      <c r="F101" s="28" t="s">
        <v>762</v>
      </c>
      <c r="G101" s="40" t="s">
        <v>763</v>
      </c>
      <c r="H101" s="28" t="s">
        <v>764</v>
      </c>
      <c r="I101" s="28" t="s">
        <v>765</v>
      </c>
      <c r="J101" s="40" t="s">
        <v>766</v>
      </c>
      <c r="K101" s="28" t="s">
        <v>31</v>
      </c>
      <c r="L101" s="13" t="s">
        <v>30</v>
      </c>
      <c r="M101" s="28" t="s">
        <v>31</v>
      </c>
      <c r="N101" s="28" t="n">
        <v>2008</v>
      </c>
      <c r="O101" s="28" t="s">
        <v>31</v>
      </c>
    </row>
    <row r="102" s="15" customFormat="true" ht="30" hidden="true" customHeight="true" outlineLevel="0" collapsed="false">
      <c r="A102" s="39" t="s">
        <v>757</v>
      </c>
      <c r="B102" s="39" t="s">
        <v>767</v>
      </c>
      <c r="C102" s="11" t="s">
        <v>768</v>
      </c>
      <c r="D102" s="13" t="s">
        <v>769</v>
      </c>
      <c r="E102" s="13" t="s">
        <v>770</v>
      </c>
      <c r="F102" s="13" t="s">
        <v>771</v>
      </c>
      <c r="G102" s="40" t="s">
        <v>772</v>
      </c>
      <c r="H102" s="13" t="s">
        <v>773</v>
      </c>
      <c r="I102" s="13" t="s">
        <v>774</v>
      </c>
      <c r="J102" s="40" t="s">
        <v>775</v>
      </c>
      <c r="K102" s="13" t="s">
        <v>21</v>
      </c>
      <c r="L102" s="13" t="s">
        <v>30</v>
      </c>
      <c r="M102" s="13" t="s">
        <v>21</v>
      </c>
      <c r="N102" s="13" t="n">
        <v>2012</v>
      </c>
      <c r="O102" s="35" t="s">
        <v>57</v>
      </c>
    </row>
    <row r="103" s="15" customFormat="true" ht="30" hidden="true" customHeight="true" outlineLevel="0" collapsed="false">
      <c r="A103" s="37" t="s">
        <v>776</v>
      </c>
      <c r="B103" s="37" t="s">
        <v>777</v>
      </c>
      <c r="C103" s="13" t="s">
        <v>778</v>
      </c>
      <c r="D103" s="13" t="s">
        <v>779</v>
      </c>
      <c r="E103" s="13" t="s">
        <v>780</v>
      </c>
      <c r="F103" s="13" t="s">
        <v>781</v>
      </c>
      <c r="G103" s="40" t="s">
        <v>782</v>
      </c>
      <c r="H103" s="13" t="s">
        <v>783</v>
      </c>
      <c r="I103" s="13" t="n">
        <v>992287222</v>
      </c>
      <c r="J103" s="40" t="s">
        <v>784</v>
      </c>
      <c r="K103" s="76" t="s">
        <v>57</v>
      </c>
      <c r="L103" s="13"/>
      <c r="M103" s="13" t="s">
        <v>21</v>
      </c>
      <c r="N103" s="13" t="n">
        <v>2010</v>
      </c>
      <c r="O103" s="13" t="s">
        <v>21</v>
      </c>
    </row>
    <row r="104" s="15" customFormat="true" ht="39" hidden="true" customHeight="true" outlineLevel="0" collapsed="false">
      <c r="A104" s="39" t="s">
        <v>785</v>
      </c>
      <c r="B104" s="39" t="s">
        <v>786</v>
      </c>
      <c r="C104" s="11" t="s">
        <v>787</v>
      </c>
      <c r="D104" s="13" t="s">
        <v>788</v>
      </c>
      <c r="E104" s="13" t="s">
        <v>789</v>
      </c>
      <c r="F104" s="13" t="s">
        <v>790</v>
      </c>
      <c r="G104" s="13" t="s">
        <v>791</v>
      </c>
      <c r="H104" s="13" t="s">
        <v>789</v>
      </c>
      <c r="I104" s="13" t="s">
        <v>792</v>
      </c>
      <c r="J104" s="40" t="s">
        <v>793</v>
      </c>
      <c r="K104" s="13" t="s">
        <v>21</v>
      </c>
      <c r="L104" s="13" t="s">
        <v>30</v>
      </c>
      <c r="M104" s="13" t="s">
        <v>21</v>
      </c>
      <c r="N104" s="13" t="n">
        <v>2010</v>
      </c>
      <c r="O104" s="35" t="s">
        <v>21</v>
      </c>
    </row>
    <row r="105" s="60" customFormat="true" ht="30" hidden="true" customHeight="true" outlineLevel="0" collapsed="false">
      <c r="A105" s="66" t="s">
        <v>776</v>
      </c>
      <c r="B105" s="66" t="s">
        <v>794</v>
      </c>
      <c r="C105" s="26" t="s">
        <v>795</v>
      </c>
      <c r="D105" s="13" t="s">
        <v>796</v>
      </c>
      <c r="E105" s="28" t="s">
        <v>797</v>
      </c>
      <c r="F105" s="28" t="s">
        <v>798</v>
      </c>
      <c r="G105" s="13" t="s">
        <v>799</v>
      </c>
      <c r="H105" s="28" t="s">
        <v>797</v>
      </c>
      <c r="I105" s="28" t="s">
        <v>800</v>
      </c>
      <c r="J105" s="40" t="s">
        <v>801</v>
      </c>
      <c r="K105" s="28" t="s">
        <v>31</v>
      </c>
      <c r="L105" s="13" t="s">
        <v>30</v>
      </c>
      <c r="M105" s="28" t="s">
        <v>31</v>
      </c>
      <c r="N105" s="28" t="n">
        <v>2011</v>
      </c>
      <c r="O105" s="31" t="s">
        <v>21</v>
      </c>
    </row>
    <row r="106" s="15" customFormat="true" ht="30" hidden="true" customHeight="true" outlineLevel="0" collapsed="false">
      <c r="A106" s="37" t="s">
        <v>776</v>
      </c>
      <c r="B106" s="37" t="s">
        <v>802</v>
      </c>
      <c r="C106" s="13" t="s">
        <v>803</v>
      </c>
      <c r="D106" s="13" t="s">
        <v>804</v>
      </c>
      <c r="E106" s="13" t="s">
        <v>805</v>
      </c>
      <c r="F106" s="13" t="s">
        <v>803</v>
      </c>
      <c r="G106" s="13" t="s">
        <v>804</v>
      </c>
      <c r="H106" s="13" t="s">
        <v>805</v>
      </c>
      <c r="I106" s="13" t="s">
        <v>806</v>
      </c>
      <c r="J106" s="40" t="s">
        <v>807</v>
      </c>
      <c r="K106" s="13" t="s">
        <v>21</v>
      </c>
      <c r="L106" s="13" t="s">
        <v>112</v>
      </c>
      <c r="M106" s="13" t="s">
        <v>21</v>
      </c>
      <c r="N106" s="13" t="n">
        <v>2014</v>
      </c>
      <c r="O106" s="13" t="s">
        <v>21</v>
      </c>
    </row>
    <row r="107" s="15" customFormat="true" ht="30" hidden="true" customHeight="true" outlineLevel="0" collapsed="false">
      <c r="A107" s="43" t="s">
        <v>808</v>
      </c>
      <c r="B107" s="43" t="s">
        <v>809</v>
      </c>
      <c r="C107" s="13" t="s">
        <v>810</v>
      </c>
      <c r="D107" s="13" t="s">
        <v>811</v>
      </c>
      <c r="E107" s="13" t="s">
        <v>812</v>
      </c>
      <c r="F107" s="13" t="s">
        <v>813</v>
      </c>
      <c r="G107" s="13" t="s">
        <v>814</v>
      </c>
      <c r="H107" s="13" t="s">
        <v>815</v>
      </c>
      <c r="I107" s="13" t="n">
        <v>916195374</v>
      </c>
      <c r="J107" s="40" t="s">
        <v>816</v>
      </c>
      <c r="K107" s="13" t="s">
        <v>21</v>
      </c>
      <c r="L107" s="13" t="s">
        <v>112</v>
      </c>
      <c r="M107" s="13" t="s">
        <v>21</v>
      </c>
      <c r="N107" s="13" t="n">
        <v>2008</v>
      </c>
      <c r="O107" s="13" t="s">
        <v>21</v>
      </c>
    </row>
    <row r="108" s="15" customFormat="true" ht="30" hidden="true" customHeight="true" outlineLevel="0" collapsed="false">
      <c r="A108" s="39" t="s">
        <v>808</v>
      </c>
      <c r="B108" s="39" t="s">
        <v>817</v>
      </c>
      <c r="C108" s="11" t="s">
        <v>818</v>
      </c>
      <c r="D108" s="13" t="s">
        <v>819</v>
      </c>
      <c r="E108" s="13" t="s">
        <v>820</v>
      </c>
      <c r="F108" s="13" t="s">
        <v>821</v>
      </c>
      <c r="G108" s="13" t="s">
        <v>822</v>
      </c>
      <c r="H108" s="13" t="s">
        <v>823</v>
      </c>
      <c r="I108" s="13" t="s">
        <v>824</v>
      </c>
      <c r="J108" s="75" t="s">
        <v>825</v>
      </c>
      <c r="K108" s="13" t="s">
        <v>75</v>
      </c>
      <c r="L108" s="13" t="s">
        <v>30</v>
      </c>
      <c r="M108" s="13" t="s">
        <v>75</v>
      </c>
      <c r="N108" s="13" t="n">
        <v>2009</v>
      </c>
      <c r="O108" s="35" t="s">
        <v>75</v>
      </c>
    </row>
    <row r="109" s="60" customFormat="true" ht="30" hidden="false" customHeight="true" outlineLevel="0" collapsed="false">
      <c r="A109" s="84" t="s">
        <v>808</v>
      </c>
      <c r="B109" s="84" t="s">
        <v>826</v>
      </c>
      <c r="C109" s="11" t="s">
        <v>827</v>
      </c>
      <c r="D109" s="40" t="s">
        <v>828</v>
      </c>
      <c r="E109" s="13" t="s">
        <v>829</v>
      </c>
      <c r="F109" s="90" t="s">
        <v>830</v>
      </c>
      <c r="G109" s="40" t="s">
        <v>831</v>
      </c>
      <c r="H109" s="13" t="s">
        <v>832</v>
      </c>
      <c r="I109" s="91" t="s">
        <v>833</v>
      </c>
      <c r="J109" s="40" t="s">
        <v>834</v>
      </c>
      <c r="K109" s="13" t="s">
        <v>21</v>
      </c>
      <c r="L109" s="13" t="s">
        <v>30</v>
      </c>
      <c r="M109" s="13" t="s">
        <v>21</v>
      </c>
      <c r="N109" s="13" t="n">
        <v>2010</v>
      </c>
      <c r="O109" s="35" t="s">
        <v>21</v>
      </c>
    </row>
    <row r="110" s="15" customFormat="true" ht="30" hidden="true" customHeight="true" outlineLevel="0" collapsed="false">
      <c r="A110" s="37" t="s">
        <v>808</v>
      </c>
      <c r="B110" s="37" t="s">
        <v>835</v>
      </c>
      <c r="C110" s="13" t="s">
        <v>836</v>
      </c>
      <c r="D110" s="13" t="s">
        <v>837</v>
      </c>
      <c r="E110" s="13" t="s">
        <v>838</v>
      </c>
      <c r="F110" s="13" t="s">
        <v>836</v>
      </c>
      <c r="G110" s="13" t="s">
        <v>837</v>
      </c>
      <c r="H110" s="13" t="s">
        <v>839</v>
      </c>
      <c r="I110" s="13" t="s">
        <v>840</v>
      </c>
      <c r="J110" s="13"/>
      <c r="K110" s="13" t="s">
        <v>57</v>
      </c>
      <c r="L110" s="13"/>
      <c r="M110" s="13" t="s">
        <v>21</v>
      </c>
      <c r="N110" s="13" t="n">
        <v>2012</v>
      </c>
      <c r="O110" s="13" t="s">
        <v>21</v>
      </c>
    </row>
    <row r="111" s="15" customFormat="true" ht="30" hidden="true" customHeight="true" outlineLevel="0" collapsed="false">
      <c r="A111" s="39" t="s">
        <v>808</v>
      </c>
      <c r="B111" s="39" t="s">
        <v>841</v>
      </c>
      <c r="C111" s="11" t="s">
        <v>842</v>
      </c>
      <c r="D111" s="13" t="s">
        <v>843</v>
      </c>
      <c r="E111" s="13" t="s">
        <v>844</v>
      </c>
      <c r="F111" s="13" t="s">
        <v>842</v>
      </c>
      <c r="G111" s="13" t="s">
        <v>843</v>
      </c>
      <c r="H111" s="13" t="s">
        <v>844</v>
      </c>
      <c r="I111" s="13" t="s">
        <v>845</v>
      </c>
      <c r="J111" s="13" t="s">
        <v>846</v>
      </c>
      <c r="K111" s="13" t="s">
        <v>21</v>
      </c>
      <c r="L111" s="13" t="s">
        <v>424</v>
      </c>
      <c r="M111" s="13" t="s">
        <v>57</v>
      </c>
      <c r="N111" s="13"/>
      <c r="O111" s="35"/>
    </row>
    <row r="112" s="60" customFormat="true" ht="30" hidden="true" customHeight="true" outlineLevel="0" collapsed="false">
      <c r="A112" s="59" t="s">
        <v>808</v>
      </c>
      <c r="B112" s="59" t="s">
        <v>847</v>
      </c>
      <c r="C112" s="28" t="s">
        <v>848</v>
      </c>
      <c r="D112" s="13" t="s">
        <v>849</v>
      </c>
      <c r="E112" s="28" t="s">
        <v>850</v>
      </c>
      <c r="F112" s="28" t="s">
        <v>848</v>
      </c>
      <c r="G112" s="13" t="s">
        <v>849</v>
      </c>
      <c r="H112" s="28" t="s">
        <v>850</v>
      </c>
      <c r="I112" s="28" t="s">
        <v>851</v>
      </c>
      <c r="J112" s="40" t="s">
        <v>852</v>
      </c>
      <c r="K112" s="28" t="s">
        <v>21</v>
      </c>
      <c r="L112" s="13" t="s">
        <v>30</v>
      </c>
      <c r="M112" s="28" t="s">
        <v>57</v>
      </c>
      <c r="N112" s="28"/>
      <c r="O112" s="28"/>
    </row>
    <row r="113" s="15" customFormat="true" ht="30" hidden="true" customHeight="true" outlineLevel="0" collapsed="false">
      <c r="A113" s="43" t="s">
        <v>853</v>
      </c>
      <c r="B113" s="43" t="s">
        <v>854</v>
      </c>
      <c r="C113" s="13" t="s">
        <v>855</v>
      </c>
      <c r="D113" s="13" t="s">
        <v>856</v>
      </c>
      <c r="E113" s="13" t="s">
        <v>857</v>
      </c>
      <c r="F113" s="13" t="s">
        <v>858</v>
      </c>
      <c r="G113" s="13" t="s">
        <v>859</v>
      </c>
      <c r="H113" s="13" t="s">
        <v>860</v>
      </c>
      <c r="I113" s="13" t="s">
        <v>861</v>
      </c>
      <c r="J113" s="40" t="s">
        <v>862</v>
      </c>
      <c r="K113" s="13" t="s">
        <v>21</v>
      </c>
      <c r="L113" s="13" t="s">
        <v>30</v>
      </c>
      <c r="M113" s="13" t="s">
        <v>21</v>
      </c>
      <c r="N113" s="13" t="n">
        <v>2006</v>
      </c>
      <c r="O113" s="13" t="s">
        <v>21</v>
      </c>
    </row>
    <row r="114" s="15" customFormat="true" ht="30" hidden="true" customHeight="true" outlineLevel="0" collapsed="false">
      <c r="A114" s="39" t="s">
        <v>853</v>
      </c>
      <c r="B114" s="39" t="s">
        <v>863</v>
      </c>
      <c r="C114" s="11" t="s">
        <v>864</v>
      </c>
      <c r="D114" s="13" t="s">
        <v>865</v>
      </c>
      <c r="E114" s="13" t="s">
        <v>866</v>
      </c>
      <c r="F114" s="13" t="s">
        <v>867</v>
      </c>
      <c r="G114" s="40" t="s">
        <v>868</v>
      </c>
      <c r="H114" s="13" t="s">
        <v>869</v>
      </c>
      <c r="I114" s="13" t="s">
        <v>870</v>
      </c>
      <c r="J114" s="40" t="s">
        <v>871</v>
      </c>
      <c r="K114" s="13" t="s">
        <v>21</v>
      </c>
      <c r="L114" s="13" t="s">
        <v>871</v>
      </c>
      <c r="M114" s="13" t="s">
        <v>21</v>
      </c>
      <c r="N114" s="13" t="n">
        <v>2009</v>
      </c>
      <c r="O114" s="35"/>
    </row>
    <row r="115" s="15" customFormat="true" ht="30" hidden="true" customHeight="true" outlineLevel="0" collapsed="false">
      <c r="A115" s="39" t="s">
        <v>853</v>
      </c>
      <c r="B115" s="39" t="s">
        <v>872</v>
      </c>
      <c r="C115" s="11" t="s">
        <v>873</v>
      </c>
      <c r="D115" s="13" t="s">
        <v>874</v>
      </c>
      <c r="E115" s="13" t="s">
        <v>875</v>
      </c>
      <c r="F115" s="13" t="s">
        <v>876</v>
      </c>
      <c r="G115" s="13" t="s">
        <v>877</v>
      </c>
      <c r="H115" s="13" t="s">
        <v>875</v>
      </c>
      <c r="I115" s="13" t="s">
        <v>878</v>
      </c>
      <c r="J115" s="13" t="s">
        <v>879</v>
      </c>
      <c r="K115" s="13" t="s">
        <v>31</v>
      </c>
      <c r="L115" s="13" t="s">
        <v>30</v>
      </c>
      <c r="M115" s="13" t="s">
        <v>31</v>
      </c>
      <c r="N115" s="13" t="n">
        <v>2013</v>
      </c>
      <c r="O115" s="35" t="s">
        <v>264</v>
      </c>
    </row>
    <row r="116" s="92" customFormat="true" ht="30" hidden="true" customHeight="true" outlineLevel="0" collapsed="false">
      <c r="A116" s="37" t="s">
        <v>853</v>
      </c>
      <c r="B116" s="37" t="s">
        <v>880</v>
      </c>
      <c r="C116" s="13" t="s">
        <v>881</v>
      </c>
      <c r="D116" s="13" t="s">
        <v>882</v>
      </c>
      <c r="E116" s="13" t="s">
        <v>883</v>
      </c>
      <c r="F116" s="13" t="s">
        <v>884</v>
      </c>
      <c r="G116" s="13" t="s">
        <v>885</v>
      </c>
      <c r="H116" s="13" t="s">
        <v>886</v>
      </c>
      <c r="I116" s="13" t="s">
        <v>883</v>
      </c>
      <c r="J116" s="13" t="s">
        <v>887</v>
      </c>
      <c r="K116" s="13" t="s">
        <v>21</v>
      </c>
      <c r="L116" s="13" t="s">
        <v>30</v>
      </c>
      <c r="M116" s="13" t="s">
        <v>21</v>
      </c>
      <c r="N116" s="13" t="n">
        <v>2016</v>
      </c>
      <c r="O116" s="13" t="s">
        <v>21</v>
      </c>
    </row>
    <row r="117" s="15" customFormat="true" ht="30" hidden="true" customHeight="true" outlineLevel="0" collapsed="false">
      <c r="A117" s="43" t="s">
        <v>853</v>
      </c>
      <c r="B117" s="43" t="s">
        <v>888</v>
      </c>
      <c r="C117" s="13" t="s">
        <v>889</v>
      </c>
      <c r="D117" s="13" t="s">
        <v>890</v>
      </c>
      <c r="E117" s="13" t="s">
        <v>891</v>
      </c>
      <c r="F117" s="13" t="s">
        <v>889</v>
      </c>
      <c r="G117" s="13" t="s">
        <v>890</v>
      </c>
      <c r="H117" s="13" t="s">
        <v>891</v>
      </c>
      <c r="I117" s="13" t="n">
        <v>992562522</v>
      </c>
      <c r="J117" s="13" t="s">
        <v>892</v>
      </c>
      <c r="K117" s="13"/>
      <c r="L117" s="13"/>
      <c r="M117" s="13" t="s">
        <v>57</v>
      </c>
      <c r="N117" s="13"/>
      <c r="O117" s="13"/>
    </row>
    <row r="118" s="15" customFormat="true" ht="30" hidden="true" customHeight="true" outlineLevel="0" collapsed="false">
      <c r="A118" s="43" t="s">
        <v>853</v>
      </c>
      <c r="B118" s="43" t="s">
        <v>893</v>
      </c>
      <c r="C118" s="13" t="s">
        <v>894</v>
      </c>
      <c r="D118" s="13" t="s">
        <v>895</v>
      </c>
      <c r="E118" s="13" t="s">
        <v>896</v>
      </c>
      <c r="F118" s="13" t="s">
        <v>894</v>
      </c>
      <c r="G118" s="13" t="s">
        <v>897</v>
      </c>
      <c r="H118" s="13" t="s">
        <v>898</v>
      </c>
      <c r="I118" s="13" t="s">
        <v>899</v>
      </c>
      <c r="J118" s="13" t="s">
        <v>900</v>
      </c>
      <c r="K118" s="13" t="s">
        <v>21</v>
      </c>
      <c r="L118" s="13" t="s">
        <v>112</v>
      </c>
      <c r="M118" s="13"/>
      <c r="N118" s="13" t="n">
        <v>2009</v>
      </c>
      <c r="O118" s="13" t="s">
        <v>21</v>
      </c>
    </row>
    <row r="119" s="15" customFormat="true" ht="30" hidden="true" customHeight="true" outlineLevel="0" collapsed="false">
      <c r="A119" s="43" t="s">
        <v>853</v>
      </c>
      <c r="B119" s="43" t="s">
        <v>901</v>
      </c>
      <c r="C119" s="13" t="s">
        <v>902</v>
      </c>
      <c r="D119" s="13" t="s">
        <v>903</v>
      </c>
      <c r="E119" s="13" t="s">
        <v>904</v>
      </c>
      <c r="F119" s="13" t="s">
        <v>905</v>
      </c>
      <c r="G119" s="13" t="s">
        <v>903</v>
      </c>
      <c r="H119" s="13" t="s">
        <v>904</v>
      </c>
      <c r="I119" s="13" t="s">
        <v>906</v>
      </c>
      <c r="J119" s="13" t="s">
        <v>907</v>
      </c>
      <c r="K119" s="13" t="s">
        <v>21</v>
      </c>
      <c r="L119" s="13" t="s">
        <v>112</v>
      </c>
      <c r="M119" s="13" t="s">
        <v>264</v>
      </c>
      <c r="N119" s="13"/>
      <c r="O119" s="13"/>
    </row>
    <row r="120" s="15" customFormat="true" ht="30" hidden="true" customHeight="true" outlineLevel="0" collapsed="false">
      <c r="A120" s="43" t="s">
        <v>853</v>
      </c>
      <c r="B120" s="43" t="s">
        <v>908</v>
      </c>
      <c r="C120" s="13" t="s">
        <v>909</v>
      </c>
      <c r="D120" s="13" t="s">
        <v>910</v>
      </c>
      <c r="E120" s="13" t="s">
        <v>911</v>
      </c>
      <c r="F120" s="13" t="s">
        <v>909</v>
      </c>
      <c r="G120" s="13" t="s">
        <v>910</v>
      </c>
      <c r="H120" s="13" t="s">
        <v>912</v>
      </c>
      <c r="I120" s="13" t="s">
        <v>913</v>
      </c>
      <c r="J120" s="13"/>
      <c r="K120" s="13" t="s">
        <v>57</v>
      </c>
      <c r="L120" s="13"/>
      <c r="M120" s="13"/>
      <c r="N120" s="13"/>
      <c r="O120" s="13"/>
    </row>
    <row r="121" s="15" customFormat="true" ht="30" hidden="true" customHeight="true" outlineLevel="0" collapsed="false">
      <c r="A121" s="43" t="s">
        <v>853</v>
      </c>
      <c r="B121" s="43" t="s">
        <v>914</v>
      </c>
      <c r="C121" s="13" t="s">
        <v>915</v>
      </c>
      <c r="D121" s="13" t="s">
        <v>916</v>
      </c>
      <c r="E121" s="13" t="s">
        <v>917</v>
      </c>
      <c r="F121" s="13" t="s">
        <v>918</v>
      </c>
      <c r="G121" s="13" t="s">
        <v>919</v>
      </c>
      <c r="H121" s="13" t="s">
        <v>920</v>
      </c>
      <c r="I121" s="13" t="n">
        <v>911378709</v>
      </c>
      <c r="J121" s="13"/>
      <c r="K121" s="13" t="s">
        <v>57</v>
      </c>
      <c r="L121" s="13"/>
      <c r="M121" s="13" t="s">
        <v>57</v>
      </c>
      <c r="N121" s="13"/>
      <c r="O121" s="13"/>
    </row>
    <row r="122" s="15" customFormat="true" ht="30" hidden="true" customHeight="true" outlineLevel="0" collapsed="false">
      <c r="A122" s="43" t="s">
        <v>853</v>
      </c>
      <c r="B122" s="43" t="s">
        <v>921</v>
      </c>
      <c r="C122" s="13" t="s">
        <v>922</v>
      </c>
      <c r="D122" s="13" t="s">
        <v>923</v>
      </c>
      <c r="E122" s="13" t="s">
        <v>924</v>
      </c>
      <c r="F122" s="13" t="s">
        <v>925</v>
      </c>
      <c r="G122" s="13" t="s">
        <v>926</v>
      </c>
      <c r="H122" s="13" t="s">
        <v>924</v>
      </c>
      <c r="I122" s="13" t="s">
        <v>927</v>
      </c>
      <c r="J122" s="13"/>
      <c r="K122" s="13"/>
      <c r="L122" s="13"/>
      <c r="M122" s="13" t="s">
        <v>21</v>
      </c>
      <c r="N122" s="13" t="n">
        <v>2016</v>
      </c>
      <c r="O122" s="13" t="s">
        <v>21</v>
      </c>
    </row>
    <row r="123" s="15" customFormat="true" ht="30" hidden="true" customHeight="true" outlineLevel="0" collapsed="false">
      <c r="A123" s="39" t="s">
        <v>928</v>
      </c>
      <c r="B123" s="39" t="s">
        <v>929</v>
      </c>
      <c r="C123" s="11" t="s">
        <v>930</v>
      </c>
      <c r="D123" s="13" t="s">
        <v>931</v>
      </c>
      <c r="E123" s="13" t="s">
        <v>932</v>
      </c>
      <c r="F123" s="13" t="s">
        <v>933</v>
      </c>
      <c r="G123" s="13" t="s">
        <v>934</v>
      </c>
      <c r="H123" s="13" t="s">
        <v>932</v>
      </c>
      <c r="I123" s="13" t="s">
        <v>935</v>
      </c>
      <c r="J123" s="14" t="s">
        <v>936</v>
      </c>
      <c r="K123" s="13" t="s">
        <v>21</v>
      </c>
      <c r="L123" s="13" t="s">
        <v>30</v>
      </c>
      <c r="M123" s="13" t="s">
        <v>21</v>
      </c>
      <c r="N123" s="13" t="n">
        <v>2008</v>
      </c>
      <c r="O123" s="35" t="s">
        <v>21</v>
      </c>
    </row>
    <row r="124" s="15" customFormat="true" ht="33.75" hidden="true" customHeight="false" outlineLevel="0" collapsed="false">
      <c r="A124" s="39" t="s">
        <v>928</v>
      </c>
      <c r="B124" s="39" t="s">
        <v>937</v>
      </c>
      <c r="C124" s="93" t="s">
        <v>938</v>
      </c>
      <c r="D124" s="13" t="s">
        <v>939</v>
      </c>
      <c r="E124" s="13" t="s">
        <v>940</v>
      </c>
      <c r="F124" s="13" t="s">
        <v>941</v>
      </c>
      <c r="G124" s="13" t="s">
        <v>942</v>
      </c>
      <c r="H124" s="13" t="s">
        <v>943</v>
      </c>
      <c r="I124" s="13" t="s">
        <v>944</v>
      </c>
      <c r="J124" s="40" t="s">
        <v>945</v>
      </c>
      <c r="K124" s="13" t="s">
        <v>21</v>
      </c>
      <c r="L124" s="13" t="s">
        <v>30</v>
      </c>
      <c r="M124" s="13" t="s">
        <v>21</v>
      </c>
      <c r="N124" s="13" t="n">
        <v>2008</v>
      </c>
      <c r="O124" s="35" t="s">
        <v>21</v>
      </c>
    </row>
    <row r="125" s="15" customFormat="true" ht="30" hidden="true" customHeight="true" outlineLevel="0" collapsed="false">
      <c r="A125" s="94" t="s">
        <v>928</v>
      </c>
      <c r="B125" s="88" t="s">
        <v>946</v>
      </c>
      <c r="C125" s="13" t="s">
        <v>947</v>
      </c>
      <c r="D125" s="13" t="s">
        <v>948</v>
      </c>
      <c r="E125" s="13" t="s">
        <v>949</v>
      </c>
      <c r="F125" s="13" t="s">
        <v>950</v>
      </c>
      <c r="G125" s="13" t="s">
        <v>951</v>
      </c>
      <c r="H125" s="13" t="s">
        <v>949</v>
      </c>
      <c r="I125" s="13" t="s">
        <v>952</v>
      </c>
      <c r="J125" s="40" t="s">
        <v>953</v>
      </c>
      <c r="K125" s="13" t="s">
        <v>21</v>
      </c>
      <c r="L125" s="13" t="s">
        <v>112</v>
      </c>
      <c r="M125" s="13" t="s">
        <v>21</v>
      </c>
      <c r="N125" s="13" t="n">
        <v>2009</v>
      </c>
      <c r="O125" s="13" t="s">
        <v>21</v>
      </c>
    </row>
    <row r="126" s="15" customFormat="true" ht="30" hidden="true" customHeight="true" outlineLevel="0" collapsed="false">
      <c r="A126" s="95" t="s">
        <v>928</v>
      </c>
      <c r="B126" s="84" t="s">
        <v>954</v>
      </c>
      <c r="C126" s="11" t="s">
        <v>955</v>
      </c>
      <c r="D126" s="13" t="s">
        <v>956</v>
      </c>
      <c r="E126" s="38" t="s">
        <v>957</v>
      </c>
      <c r="F126" s="13" t="s">
        <v>958</v>
      </c>
      <c r="G126" s="38" t="s">
        <v>959</v>
      </c>
      <c r="H126" s="13" t="s">
        <v>960</v>
      </c>
      <c r="I126" s="13" t="s">
        <v>961</v>
      </c>
      <c r="J126" s="96" t="s">
        <v>962</v>
      </c>
      <c r="K126" s="13" t="s">
        <v>21</v>
      </c>
      <c r="L126" s="13" t="s">
        <v>30</v>
      </c>
      <c r="M126" s="13" t="s">
        <v>21</v>
      </c>
      <c r="N126" s="13" t="n">
        <v>2009</v>
      </c>
      <c r="O126" s="35" t="s">
        <v>21</v>
      </c>
    </row>
    <row r="127" s="60" customFormat="true" ht="33.75" hidden="true" customHeight="false" outlineLevel="0" collapsed="false">
      <c r="A127" s="66" t="s">
        <v>928</v>
      </c>
      <c r="B127" s="66" t="s">
        <v>963</v>
      </c>
      <c r="C127" s="26" t="s">
        <v>964</v>
      </c>
      <c r="D127" s="13" t="s">
        <v>965</v>
      </c>
      <c r="E127" s="28" t="s">
        <v>966</v>
      </c>
      <c r="F127" s="28" t="s">
        <v>967</v>
      </c>
      <c r="G127" s="91" t="s">
        <v>968</v>
      </c>
      <c r="H127" s="28" t="s">
        <v>969</v>
      </c>
      <c r="I127" s="30" t="s">
        <v>970</v>
      </c>
      <c r="J127" s="40" t="s">
        <v>971</v>
      </c>
      <c r="K127" s="28" t="s">
        <v>21</v>
      </c>
      <c r="L127" s="13" t="s">
        <v>30</v>
      </c>
      <c r="M127" s="28" t="s">
        <v>21</v>
      </c>
      <c r="N127" s="28" t="n">
        <v>2011</v>
      </c>
      <c r="O127" s="31" t="s">
        <v>21</v>
      </c>
    </row>
    <row r="128" s="15" customFormat="true" ht="30" hidden="true" customHeight="true" outlineLevel="0" collapsed="false">
      <c r="A128" s="94" t="s">
        <v>928</v>
      </c>
      <c r="B128" s="88" t="s">
        <v>972</v>
      </c>
      <c r="C128" s="13" t="s">
        <v>973</v>
      </c>
      <c r="D128" s="13" t="s">
        <v>974</v>
      </c>
      <c r="E128" s="13" t="s">
        <v>975</v>
      </c>
      <c r="F128" s="13" t="s">
        <v>976</v>
      </c>
      <c r="G128" s="13" t="s">
        <v>977</v>
      </c>
      <c r="H128" s="13" t="s">
        <v>975</v>
      </c>
      <c r="I128" s="13" t="s">
        <v>978</v>
      </c>
      <c r="J128" s="40" t="s">
        <v>979</v>
      </c>
      <c r="K128" s="13" t="s">
        <v>21</v>
      </c>
      <c r="L128" s="13" t="s">
        <v>30</v>
      </c>
      <c r="M128" s="13" t="s">
        <v>21</v>
      </c>
      <c r="N128" s="13" t="n">
        <v>2012</v>
      </c>
      <c r="O128" s="13" t="s">
        <v>57</v>
      </c>
    </row>
    <row r="129" s="15" customFormat="true" ht="30" hidden="true" customHeight="true" outlineLevel="0" collapsed="false">
      <c r="A129" s="97" t="s">
        <v>928</v>
      </c>
      <c r="B129" s="55" t="s">
        <v>980</v>
      </c>
      <c r="C129" s="13" t="s">
        <v>981</v>
      </c>
      <c r="D129" s="13" t="s">
        <v>982</v>
      </c>
      <c r="E129" s="13" t="s">
        <v>983</v>
      </c>
      <c r="F129" s="13" t="s">
        <v>984</v>
      </c>
      <c r="G129" s="38" t="s">
        <v>985</v>
      </c>
      <c r="H129" s="13" t="s">
        <v>983</v>
      </c>
      <c r="I129" s="13" t="s">
        <v>986</v>
      </c>
      <c r="J129" s="13" t="s">
        <v>987</v>
      </c>
      <c r="K129" s="13" t="s">
        <v>21</v>
      </c>
      <c r="L129" s="13" t="s">
        <v>112</v>
      </c>
      <c r="M129" s="13" t="s">
        <v>21</v>
      </c>
      <c r="N129" s="13" t="n">
        <v>2013</v>
      </c>
      <c r="O129" s="13" t="s">
        <v>21</v>
      </c>
    </row>
    <row r="130" s="15" customFormat="true" ht="30" hidden="true" customHeight="true" outlineLevel="0" collapsed="false">
      <c r="A130" s="97" t="s">
        <v>928</v>
      </c>
      <c r="B130" s="55" t="s">
        <v>988</v>
      </c>
      <c r="C130" s="13" t="s">
        <v>989</v>
      </c>
      <c r="D130" s="13" t="s">
        <v>990</v>
      </c>
      <c r="E130" s="13" t="s">
        <v>991</v>
      </c>
      <c r="F130" s="13" t="s">
        <v>989</v>
      </c>
      <c r="G130" s="13" t="s">
        <v>990</v>
      </c>
      <c r="H130" s="13" t="s">
        <v>991</v>
      </c>
      <c r="I130" s="13"/>
      <c r="J130" s="13"/>
      <c r="K130" s="13"/>
      <c r="L130" s="13"/>
      <c r="M130" s="13" t="s">
        <v>57</v>
      </c>
      <c r="N130" s="13"/>
      <c r="O130" s="13" t="s">
        <v>57</v>
      </c>
    </row>
    <row r="131" s="15" customFormat="true" ht="30" hidden="true" customHeight="true" outlineLevel="0" collapsed="false">
      <c r="A131" s="97" t="s">
        <v>928</v>
      </c>
      <c r="B131" s="55" t="s">
        <v>992</v>
      </c>
      <c r="C131" s="13" t="s">
        <v>993</v>
      </c>
      <c r="D131" s="13" t="s">
        <v>994</v>
      </c>
      <c r="E131" s="13" t="s">
        <v>995</v>
      </c>
      <c r="F131" s="13" t="s">
        <v>993</v>
      </c>
      <c r="G131" s="13" t="s">
        <v>994</v>
      </c>
      <c r="H131" s="13" t="s">
        <v>995</v>
      </c>
      <c r="I131" s="13" t="s">
        <v>996</v>
      </c>
      <c r="J131" s="13" t="s">
        <v>997</v>
      </c>
      <c r="K131" s="13" t="s">
        <v>21</v>
      </c>
      <c r="L131" s="13" t="s">
        <v>112</v>
      </c>
      <c r="M131" s="13" t="s">
        <v>57</v>
      </c>
      <c r="N131" s="13"/>
      <c r="O131" s="13"/>
    </row>
    <row r="132" s="60" customFormat="true" ht="41.25" hidden="true" customHeight="true" outlineLevel="0" collapsed="false">
      <c r="A132" s="98" t="s">
        <v>658</v>
      </c>
      <c r="B132" s="71" t="s">
        <v>998</v>
      </c>
      <c r="C132" s="28" t="s">
        <v>999</v>
      </c>
      <c r="D132" s="13" t="s">
        <v>1000</v>
      </c>
      <c r="E132" s="28" t="s">
        <v>1001</v>
      </c>
      <c r="F132" s="28" t="s">
        <v>1002</v>
      </c>
      <c r="G132" s="13" t="s">
        <v>1003</v>
      </c>
      <c r="H132" s="28" t="s">
        <v>1004</v>
      </c>
      <c r="I132" s="28" t="s">
        <v>1005</v>
      </c>
      <c r="J132" s="13" t="s">
        <v>1006</v>
      </c>
      <c r="K132" s="28" t="s">
        <v>57</v>
      </c>
      <c r="L132" s="13"/>
      <c r="M132" s="28" t="s">
        <v>21</v>
      </c>
      <c r="N132" s="28" t="n">
        <v>2017</v>
      </c>
      <c r="O132" s="28" t="s">
        <v>57</v>
      </c>
    </row>
    <row r="133" s="60" customFormat="true" ht="30" hidden="true" customHeight="true" outlineLevel="0" collapsed="false">
      <c r="A133" s="98" t="s">
        <v>658</v>
      </c>
      <c r="B133" s="71" t="s">
        <v>1007</v>
      </c>
      <c r="C133" s="28" t="s">
        <v>1008</v>
      </c>
      <c r="D133" s="13" t="s">
        <v>1009</v>
      </c>
      <c r="E133" s="28" t="s">
        <v>1010</v>
      </c>
      <c r="F133" s="28" t="s">
        <v>1011</v>
      </c>
      <c r="G133" s="13" t="s">
        <v>1012</v>
      </c>
      <c r="H133" s="28"/>
      <c r="I133" s="28" t="s">
        <v>1013</v>
      </c>
      <c r="J133" s="13" t="s">
        <v>1014</v>
      </c>
      <c r="K133" s="28" t="s">
        <v>21</v>
      </c>
      <c r="L133" s="13" t="s">
        <v>30</v>
      </c>
      <c r="M133" s="28" t="s">
        <v>21</v>
      </c>
      <c r="N133" s="28" t="n">
        <v>2013</v>
      </c>
      <c r="O133" s="28" t="s">
        <v>57</v>
      </c>
    </row>
    <row r="134" s="60" customFormat="true" ht="30" hidden="true" customHeight="true" outlineLevel="0" collapsed="false">
      <c r="A134" s="99" t="s">
        <v>658</v>
      </c>
      <c r="B134" s="66" t="s">
        <v>1015</v>
      </c>
      <c r="C134" s="26" t="s">
        <v>1016</v>
      </c>
      <c r="D134" s="13" t="s">
        <v>1017</v>
      </c>
      <c r="E134" s="28" t="s">
        <v>1018</v>
      </c>
      <c r="F134" s="28" t="s">
        <v>1019</v>
      </c>
      <c r="G134" s="13" t="s">
        <v>1020</v>
      </c>
      <c r="H134" s="28" t="s">
        <v>1021</v>
      </c>
      <c r="I134" s="28"/>
      <c r="J134" s="13" t="s">
        <v>1022</v>
      </c>
      <c r="K134" s="28" t="s">
        <v>21</v>
      </c>
      <c r="L134" s="13" t="s">
        <v>30</v>
      </c>
      <c r="M134" s="28" t="s">
        <v>21</v>
      </c>
      <c r="N134" s="28" t="n">
        <v>2015</v>
      </c>
      <c r="O134" s="31" t="s">
        <v>21</v>
      </c>
    </row>
    <row r="135" s="60" customFormat="true" ht="41.25" hidden="true" customHeight="true" outlineLevel="0" collapsed="false">
      <c r="A135" s="59" t="s">
        <v>928</v>
      </c>
      <c r="B135" s="59" t="s">
        <v>963</v>
      </c>
      <c r="C135" s="28"/>
      <c r="D135" s="13"/>
      <c r="E135" s="28" t="s">
        <v>966</v>
      </c>
      <c r="F135" s="28" t="s">
        <v>1023</v>
      </c>
      <c r="G135" s="40" t="s">
        <v>1024</v>
      </c>
      <c r="H135" s="28" t="s">
        <v>1025</v>
      </c>
      <c r="I135" s="30" t="s">
        <v>1026</v>
      </c>
      <c r="J135" s="40" t="s">
        <v>971</v>
      </c>
      <c r="K135" s="28" t="s">
        <v>21</v>
      </c>
      <c r="L135" s="13" t="s">
        <v>30</v>
      </c>
      <c r="M135" s="28" t="s">
        <v>21</v>
      </c>
      <c r="N135" s="28" t="n">
        <v>2008</v>
      </c>
      <c r="O135" s="30" t="s">
        <v>21</v>
      </c>
    </row>
    <row r="136" s="60" customFormat="true" ht="33.75" hidden="true" customHeight="true" outlineLevel="0" collapsed="false">
      <c r="A136" s="71" t="s">
        <v>928</v>
      </c>
      <c r="B136" s="71" t="s">
        <v>963</v>
      </c>
      <c r="C136" s="100"/>
      <c r="D136" s="76"/>
      <c r="E136" s="100"/>
      <c r="F136" s="100" t="s">
        <v>1027</v>
      </c>
      <c r="G136" s="75" t="s">
        <v>1028</v>
      </c>
      <c r="H136" s="100" t="s">
        <v>1029</v>
      </c>
      <c r="I136" s="101" t="s">
        <v>1030</v>
      </c>
      <c r="J136" s="40" t="s">
        <v>971</v>
      </c>
      <c r="K136" s="100" t="s">
        <v>21</v>
      </c>
      <c r="L136" s="13" t="s">
        <v>30</v>
      </c>
      <c r="M136" s="100" t="s">
        <v>21</v>
      </c>
      <c r="N136" s="100" t="n">
        <v>2010</v>
      </c>
      <c r="O136" s="100" t="s">
        <v>21</v>
      </c>
    </row>
    <row r="137" s="60" customFormat="true" ht="56.25" hidden="true" customHeight="true" outlineLevel="0" collapsed="false">
      <c r="A137" s="71" t="s">
        <v>928</v>
      </c>
      <c r="B137" s="71" t="s">
        <v>963</v>
      </c>
      <c r="C137" s="28"/>
      <c r="D137" s="13"/>
      <c r="E137" s="28"/>
      <c r="F137" s="28" t="s">
        <v>1031</v>
      </c>
      <c r="G137" s="40" t="s">
        <v>1032</v>
      </c>
      <c r="H137" s="28" t="s">
        <v>1033</v>
      </c>
      <c r="I137" s="30" t="s">
        <v>1034</v>
      </c>
      <c r="J137" s="40" t="s">
        <v>971</v>
      </c>
      <c r="K137" s="28" t="s">
        <v>21</v>
      </c>
      <c r="L137" s="13" t="s">
        <v>30</v>
      </c>
      <c r="M137" s="28" t="s">
        <v>21</v>
      </c>
      <c r="N137" s="28" t="n">
        <v>2008</v>
      </c>
      <c r="O137" s="28" t="s">
        <v>57</v>
      </c>
    </row>
    <row r="138" s="2" customFormat="true" ht="22.5" hidden="true" customHeight="false" outlineLevel="0" collapsed="false">
      <c r="A138" s="69" t="s">
        <v>93</v>
      </c>
      <c r="B138" s="102" t="s">
        <v>1035</v>
      </c>
      <c r="D138" s="103" t="s">
        <v>1036</v>
      </c>
      <c r="E138" s="104" t="s">
        <v>1037</v>
      </c>
      <c r="G138" s="103" t="s">
        <v>1036</v>
      </c>
      <c r="H138" s="105" t="s">
        <v>1037</v>
      </c>
    </row>
    <row r="139" customFormat="false" ht="25.5" hidden="true" customHeight="false" outlineLevel="0" collapsed="false">
      <c r="A139" s="106" t="s">
        <v>405</v>
      </c>
      <c r="B139" s="107" t="s">
        <v>1038</v>
      </c>
    </row>
    <row r="140" customFormat="false" ht="25.5" hidden="true" customHeight="false" outlineLevel="0" collapsed="false">
      <c r="A140" s="108" t="s">
        <v>589</v>
      </c>
      <c r="B140" s="108" t="s">
        <v>1039</v>
      </c>
    </row>
  </sheetData>
  <autoFilter ref="A1:O140">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dataValidations count="12">
    <dataValidation allowBlank="true" operator="between" showDropDown="false" showErrorMessage="true" showInputMessage="true" sqref="K2:K8 M2:M8 O2:O8 K10 M10 O10 K12:K15 M12:M15 O12:O15 K17:K28 M17:M28 O17:O28 K30:K32 M30:M32 O30:O32 K34:K35 M34:M35 O34:O35 K37 M37 O37 K39:K49 M39:M49 O39:O49 K51:K54 M51:M54 O51:O54 K56:K57 M56:M57 O56:O57 K59:K61 M59:M61 O59:O61 K63 M63 O63 K65:K86 M65:M86 O65:O75 O77:O86 K88 M88:M107 O88:O107 K90:K102 L103 K104:K107 K109:K135 M109:M135 O109:O135 K137 M137 O137" type="list">
      <formula1>DANE</formula1>
      <formula2>0</formula2>
    </dataValidation>
    <dataValidation allowBlank="true" operator="between" showDropDown="false" showErrorMessage="true" showInputMessage="true" sqref="L3:L8 L10 L12:L15 L17:L28 L30:L32 L34:L35 L37 L39 L41 L43:L49 L51:L54 L56:L57 L60:L61 L63 L65:L75 L77:L85 L88 L90:L102 L104:L107 L109:L135 L137" type="list">
      <formula1>na</formula1>
      <formula2>0</formula2>
    </dataValidation>
    <dataValidation allowBlank="true" operator="between" showDropDown="false" showErrorMessage="true" showInputMessage="true" sqref="N2:N8 N10 N12:N15 N17:N28 N30:N32 N34:N35 N37 N39:N49 N51:N54 N56:N57 N59:N61 N63 N65:N75 L76 N77:N86 N88:N107 N109:N135 N137" type="list">
      <formula1>god</formula1>
      <formula2>0</formula2>
    </dataValidation>
    <dataValidation allowBlank="true" operator="between" showDropDown="false" showErrorMessage="true" showInputMessage="false" sqref="N11 N36 N50 N55 N62 N64 N87 N108" type="list">
      <formula1>god</formula1>
      <formula2>0</formula2>
    </dataValidation>
    <dataValidation allowBlank="true" operator="between" showDropDown="false" showErrorMessage="true" showInputMessage="false" sqref="L11 L36 L50 L55 L62 L64 L87 L108" type="list">
      <formula1>na</formula1>
      <formula2>0</formula2>
    </dataValidation>
    <dataValidation allowBlank="true" operator="between" showDropDown="false" showErrorMessage="true" showInputMessage="false" sqref="K11 M11 O11 K36 M36 O36 M50 O50 K55 M55 O55 K62 M62 O62 K64 M64 O64 K87 M87 O87 K108 M108 O108" type="list">
      <formula1>DANE</formula1>
      <formula2>0</formula2>
    </dataValidation>
    <dataValidation allowBlank="true" operator="between" prompt=" - " showDropDown="false" showErrorMessage="true" showInputMessage="true" sqref="N9" type="list">
      <formula1>god</formula1>
      <formula2>0</formula2>
    </dataValidation>
    <dataValidation allowBlank="true" operator="between" prompt=" - " showDropDown="false" showErrorMessage="true" showInputMessage="true" sqref="L9" type="list">
      <formula1>na</formula1>
      <formula2>0</formula2>
    </dataValidation>
    <dataValidation allowBlank="true" operator="between" prompt=" - " showDropDown="false" showErrorMessage="true" showInputMessage="true" sqref="K9 M9 O9" type="list">
      <formula1>DANE</formula1>
      <formula2>0</formula2>
    </dataValidation>
    <dataValidation allowBlank="true" operator="between" showDropDown="false" showErrorMessage="true" showInputMessage="true" sqref="N16 N33 N38 N58" type="list">
      <formula1>god</formula1>
      <formula2>0</formula2>
    </dataValidation>
    <dataValidation allowBlank="true" operator="between" showDropDown="false" showErrorMessage="true" showInputMessage="true" sqref="L16 L33 L38 L58" type="list">
      <formula1>na</formula1>
      <formula2>0</formula2>
    </dataValidation>
    <dataValidation allowBlank="true" operator="between" showDropDown="false" showErrorMessage="true" showInputMessage="true" sqref="K16 M16 O16 K33 M33 O33 K38 M38 O38 K58 M58 O58" type="list">
      <formula1>DANE</formula1>
      <formula2>0</formula2>
    </dataValidation>
  </dataValidations>
  <hyperlinks>
    <hyperlink ref="D2" r:id="rId2" display="općina-kapela@bj.t-com.hr"/>
    <hyperlink ref="G2" r:id="rId3" display="općina-kapela@bj.t-com.hr"/>
    <hyperlink ref="J2" r:id="rId4" display="www.opcina-kapela.hr"/>
    <hyperlink ref="L2" r:id="rId5" display="www.opcina-kapela.hr"/>
    <hyperlink ref="D3" r:id="rId6" display="vodovod.vg@gmail.com"/>
    <hyperlink ref="D4" r:id="rId7" display="uprava@vodneusluge-bj.hr"/>
    <hyperlink ref="G4" r:id="rId8" display="razvojinvesticije@vodneusluge-bj.hr"/>
    <hyperlink ref="J4" r:id="rId9" display="http://vodneusluge-bj.hr/"/>
    <hyperlink ref="J5" r:id="rId10" display="www.komunalije-vodovod.hr"/>
    <hyperlink ref="G6" r:id="rId11" display="ivan.veres@komunalac-gp.hr"/>
    <hyperlink ref="D7" r:id="rId12" display="komunalac1@bj.t-com.hr"/>
    <hyperlink ref="D8" r:id="rId13" display="vlatko.carapovic@darkom-daruvar.hr"/>
    <hyperlink ref="G8" r:id="rId14" display="sanja.smidt@darkom-daruvar.hr"/>
    <hyperlink ref="J8" r:id="rId15" display="www.darkom-daruvar.hr"/>
    <hyperlink ref="G11" r:id="rId16" display="vodovod-blato@du.t-com.hr"/>
    <hyperlink ref="J11" r:id="rId17" display="www.vodovod-blato.hr"/>
    <hyperlink ref="D13" r:id="rId18" display="zazabljedoo@gmail.com"/>
    <hyperlink ref="J20" r:id="rId19" display="www.kkd.hr"/>
    <hyperlink ref="J21" r:id="rId20" display="www.vodovod-metkovic.hr"/>
    <hyperlink ref="G22" r:id="rId21" display="selma.custovic@vodovod-dubrovnik.hr"/>
    <hyperlink ref="J22" r:id="rId22" display="info@vodovod-dubrovnik.hr"/>
    <hyperlink ref="J23" r:id="rId23" display="www.vio.hr"/>
    <hyperlink ref="G25" r:id="rId24" display="irena.premate.ankon@vodovod-pula.hr"/>
    <hyperlink ref="J25" r:id="rId25" display="www.vodovod-pula.hr"/>
    <hyperlink ref="J26" r:id="rId26" display="http://www.vodovod-labin.hr"/>
    <hyperlink ref="D29" r:id="rId27" display="danijela@rakovica-doo.hr"/>
    <hyperlink ref="G29" r:id="rId28" display="danijela@rakovica-doo.hr"/>
    <hyperlink ref="J29" r:id="rId29" display="www.spelekom.hr"/>
    <hyperlink ref="D30" r:id="rId30" display="viov@ka.t-com.hr"/>
    <hyperlink ref="J30" r:id="rId31" display="www.viov.hr"/>
    <hyperlink ref="J31" r:id="rId32" display="www.komunalac-slunj.hr"/>
    <hyperlink ref="J32" r:id="rId33" display="www.komunalno-ozalj.com"/>
    <hyperlink ref="J35" r:id="rId34" display="www.komunalno-dugaresa.hr"/>
    <hyperlink ref="J37" r:id="rId35" display="www.kcvode.hr"/>
    <hyperlink ref="G38" r:id="rId36" display="ivan.sostarec@komundju.hr"/>
    <hyperlink ref="J38" r:id="rId37" display="www.komundju.hr"/>
    <hyperlink ref="D39" r:id="rId38" display="uprava@zagorski-vodovod.hr"/>
    <hyperlink ref="G39" r:id="rId39" display="srebrenka.vidovic@zagorski-vodovod.hr"/>
    <hyperlink ref="D40" r:id="rId40" display="info@viop.hr"/>
    <hyperlink ref="G40" r:id="rId41" display="info@viop.hr"/>
    <hyperlink ref="D41" r:id="rId42" display="ana.tepes@humvio.hr"/>
    <hyperlink ref="G41" r:id="rId43" display="ana.tepes@humvio.hr"/>
    <hyperlink ref="J41" r:id="rId44" display="www.humvio.hr"/>
    <hyperlink ref="D42" r:id="rId45" display="info@kvio.hr"/>
    <hyperlink ref="G42" r:id="rId46" display="danijel.kranjcec@kvio.hr"/>
    <hyperlink ref="J42" r:id="rId47" display="www.kvio.hr"/>
    <hyperlink ref="L42" r:id="rId48" display="www.kvio.hr"/>
    <hyperlink ref="D48" r:id="rId49" display="vodovod-senj@gs.htnet.hr"/>
    <hyperlink ref="G48" r:id="rId50" display="kemija1@net.hr"/>
    <hyperlink ref="J48" r:id="rId51" display="www.vodovod-hrvatsko-primorje.hr"/>
    <hyperlink ref="J49" r:id="rId52" display="www.komunalije-novalja.hr"/>
    <hyperlink ref="J50" r:id="rId53" display="http://www.komunalac-otocac.hr/komunalac/"/>
    <hyperlink ref="J51" r:id="rId54" display="http://usluga-gospic.hr"/>
    <hyperlink ref="J52" r:id="rId55" display="http://www.vodovod.brinje.hr"/>
    <hyperlink ref="D53" r:id="rId56" display="info@vodovodiodvodnja-senj.hr"/>
    <hyperlink ref="G53" r:id="rId57" display="info@vodovodiodvodnja-senj.hr"/>
    <hyperlink ref="J53" r:id="rId58" display="www.vodovodiodvodnja-senj.hr"/>
    <hyperlink ref="J54" r:id="rId59" display="www.medjimurske-vode.hr"/>
    <hyperlink ref="J56" r:id="rId60" display="www.cvorkovac.hr"/>
    <hyperlink ref="G57" r:id="rId61" display="dejana@vodoopskrba-darda.hr"/>
    <hyperlink ref="J58" r:id="rId62" display="www.dvorac.hr"/>
    <hyperlink ref="J59" r:id="rId63" display="www.kg-park.hr"/>
    <hyperlink ref="J61" r:id="rId64" display="www.nasicki-vodovod.hr"/>
    <hyperlink ref="D63" r:id="rId65" display="hidrobel@hidrobel.hr,                            "/>
    <hyperlink ref="J63" r:id="rId66" display="www.hidrobel.hr"/>
    <hyperlink ref="G64" r:id="rId67" display="darkomum@gmail.com"/>
    <hyperlink ref="J64" r:id="rId68" display="www.baranjski-vodovod.hr"/>
    <hyperlink ref="J65" r:id="rId69" display="www.urednost.hr"/>
    <hyperlink ref="L65" r:id="rId70" display="www.urednost.hr"/>
    <hyperlink ref="G66" r:id="rId71" display="kornelija.perkovic@vode-lipik.hr"/>
    <hyperlink ref="J66" r:id="rId72" display="www.vode-lipik.hr"/>
    <hyperlink ref="G67" r:id="rId73" display="tomislav.rozman@tekija.hr"/>
    <hyperlink ref="J67" r:id="rId74" display="www.tekija.hr"/>
    <hyperlink ref="J68" r:id="rId75" display="www.ponikve.hr"/>
    <hyperlink ref="J69" r:id="rId76" display="www.viocl.hr"/>
    <hyperlink ref="J70" r:id="rId77" display="http://www.kdvik-rijeka.hr"/>
    <hyperlink ref="L70" r:id="rId78" display="Internet stranica"/>
    <hyperlink ref="J71" r:id="rId79" display="www.liburnijske-vode.hr"/>
    <hyperlink ref="J72" r:id="rId80" display="www.vrelo.hr"/>
    <hyperlink ref="J74" r:id="rId81" display="www.vode-vrbovsko.hr"/>
    <hyperlink ref="J76" r:id="rId82" display="www.vodovod-zrnovnica.hr"/>
    <hyperlink ref="D77" r:id="rId83" display="pejo@vodoopskrba-kupa.hr"/>
    <hyperlink ref="G77" r:id="rId84" display="ssvukadinovic@vodoopskrba-kupa.hr"/>
    <hyperlink ref="J78" r:id="rId85" display="www.moslavina-kutina.hr"/>
    <hyperlink ref="J79" r:id="rId86" display="www.vodovod-novska.hr"/>
    <hyperlink ref="J80" r:id="rId87" display="www.privreda-petrinja.hr"/>
    <hyperlink ref="J86" r:id="rId88" display="www.jp-komunalac.hr"/>
    <hyperlink ref="L86" r:id="rId89" display="www.jp-komunalac.hr"/>
    <hyperlink ref="J88" r:id="rId90" display="www.opcinajasenovac."/>
    <hyperlink ref="J89" r:id="rId91" display="www.vodovod-makarska.hr"/>
    <hyperlink ref="D90" r:id="rId92" display="grgičević@hvarskivodovod.hr"/>
    <hyperlink ref="G90" r:id="rId93" display="buncuga@hvarskivodovod.hr"/>
    <hyperlink ref="J90" r:id="rId94" display="www.hvarskivodovod.hr"/>
    <hyperlink ref="D91" r:id="rId95" display="tajnica@viock.hr"/>
    <hyperlink ref="J92" r:id="rId96" display="www.vodovod.hr"/>
    <hyperlink ref="D93" r:id="rId97" display="josko.celan@vik-split.hr"/>
    <hyperlink ref="G93" r:id="rId98" display="danijela.matijacalovric@vil-split.hr"/>
    <hyperlink ref="J93" r:id="rId99" display="www.vik-split.hr"/>
    <hyperlink ref="J94" r:id="rId100" display="www.vodovod-imk.hr"/>
    <hyperlink ref="J95" r:id="rId101" display="http://vodovod-brac.hr/"/>
    <hyperlink ref="L95" r:id="rId102" display="Internet stranica"/>
    <hyperlink ref="D96" r:id="rId103" display="rad-drnis@si.t-com.hr"/>
    <hyperlink ref="G96" r:id="rId104" display="martavujevic.rad@gmail.com"/>
    <hyperlink ref="J97" r:id="rId105" display="www.vodovodsib.hr"/>
    <hyperlink ref="G98" r:id="rId106" display="vazgec@komunalno-knin.hr"/>
    <hyperlink ref="J98" r:id="rId107" display="www.komunalno-knin.hr"/>
    <hyperlink ref="D99" r:id="rId108" display="komunalno.drustvo.kijevo@si.t-com.hr"/>
    <hyperlink ref="G99" r:id="rId109" display="komunalno.drustvo.kijevo@si.t-com.hr"/>
    <hyperlink ref="D101" r:id="rId110" display="zbunic@varkom.com"/>
    <hyperlink ref="G101" r:id="rId111" display="laboratorij@varkom.com"/>
    <hyperlink ref="J101" r:id="rId112" display="www.varkom.hr"/>
    <hyperlink ref="G102" r:id="rId113" display="ranko.zbodulja@ivkom.hr"/>
    <hyperlink ref="J102" r:id="rId114" display="www.ivkom-vode.hr"/>
    <hyperlink ref="G103" r:id="rId115" display="duje@papuk-doo.hr"/>
    <hyperlink ref="J103" r:id="rId116" display="www.voda-doo.hr"/>
    <hyperlink ref="J104" r:id="rId117" display="www.komrad.hr         komrad@vt.t-com.hr"/>
    <hyperlink ref="J105" r:id="rId118" display="www.virkom.hr"/>
    <hyperlink ref="J106" r:id="rId119" display="www.vodakom.hr"/>
    <hyperlink ref="J107" r:id="rId120" display="www.komunalije-sumus.com.hr"/>
    <hyperlink ref="J108" r:id="rId121" display="www.vgv.hr "/>
    <hyperlink ref="D109" r:id="rId122" display="uprava@vvk.hr"/>
    <hyperlink ref="G109" r:id="rId123" display="darko.cengic@vvk.hr"/>
    <hyperlink ref="J109" r:id="rId124" display="www.vvk.hr"/>
    <hyperlink ref="J112" r:id="rId125" display="http://www.ktd-gunja.hr/"/>
    <hyperlink ref="J113" r:id="rId126" display="www.vodovod-zadar.hr"/>
    <hyperlink ref="G114" r:id="rId127" display="z.kastelanac@viobenkovac.com.hr"/>
    <hyperlink ref="J114" r:id="rId128" display="www.vodovod-i-odvodnja.hr"/>
    <hyperlink ref="J123" r:id="rId129" display="www.vode-jastrebarsko.hr"/>
    <hyperlink ref="J124" r:id="rId130" display="www.vgvodoopskrba.hr"/>
    <hyperlink ref="J125" r:id="rId131" display="www.vodovodklincasela.hr"/>
    <hyperlink ref="J126" r:id="rId132" display="www.komunalno-zapresic.hr"/>
    <hyperlink ref="J127" r:id="rId133" display="www.viozz.hr"/>
    <hyperlink ref="J128" r:id="rId134" display="www.vode-pisarovina.hr"/>
    <hyperlink ref="G135" r:id="rId135" display="zdravka.pankretic@viozz.hr"/>
    <hyperlink ref="J135" r:id="rId136" display="www.viozz.hr"/>
    <hyperlink ref="G136" r:id="rId137" display="vjekoslav.broz@viozz.hr"/>
    <hyperlink ref="J136" r:id="rId138" display="www.viozz.hr"/>
    <hyperlink ref="G137" r:id="rId139" display="milivoj.dobras@viozz.hr"/>
    <hyperlink ref="J137" r:id="rId140" display="www.viozz.hr"/>
    <hyperlink ref="D138" r:id="rId141" display="info@janjina.hr"/>
    <hyperlink ref="G138" r:id="rId142" display="info@janjina.hr"/>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43"/>
  <legacyDrawing r:id="rId144"/>
</worksheet>
</file>

<file path=xl/worksheets/sheet2.xml><?xml version="1.0" encoding="utf-8"?>
<worksheet xmlns="http://schemas.openxmlformats.org/spreadsheetml/2006/main" xmlns:r="http://schemas.openxmlformats.org/officeDocument/2006/relationships">
  <sheetPr filterMode="true">
    <pageSetUpPr fitToPage="false"/>
  </sheetPr>
  <dimension ref="A1:DQ368"/>
  <sheetViews>
    <sheetView showFormulas="false" showGridLines="true" showRowColHeaders="true" showZeros="true" rightToLeft="false" tabSelected="true" showOutlineSymbols="true" defaultGridColor="true" view="normal" topLeftCell="A299" colorId="64" zoomScale="100" zoomScaleNormal="100" zoomScalePageLayoutView="100" workbookViewId="0">
      <pane xSplit="3" ySplit="0" topLeftCell="AD299" activePane="topRight" state="frozen"/>
      <selection pane="topLeft" activeCell="A299" activeCellId="0" sqref="A299"/>
      <selection pane="topRight" activeCell="AJ284" activeCellId="0" sqref="AJ284:AJ299"/>
    </sheetView>
  </sheetViews>
  <sheetFormatPr defaultRowHeight="12.8" zeroHeight="false" outlineLevelRow="0" outlineLevelCol="0"/>
  <cols>
    <col collapsed="false" customWidth="true" hidden="false" outlineLevel="0" max="1" min="1" style="109" width="10.99"/>
    <col collapsed="false" customWidth="true" hidden="false" outlineLevel="0" max="2" min="2" style="110" width="20.42"/>
    <col collapsed="false" customWidth="true" hidden="false" outlineLevel="0" max="3" min="3" style="111" width="14.69"/>
    <col collapsed="false" customWidth="true" hidden="false" outlineLevel="0" max="4" min="4" style="110" width="44.14"/>
    <col collapsed="false" customWidth="true" hidden="false" outlineLevel="0" max="5" min="5" style="112" width="15.42"/>
    <col collapsed="false" customWidth="true" hidden="false" outlineLevel="0" max="6" min="6" style="112" width="12.42"/>
    <col collapsed="false" customWidth="true" hidden="false" outlineLevel="0" max="7" min="7" style="112" width="14.15"/>
    <col collapsed="false" customWidth="true" hidden="false" outlineLevel="0" max="8" min="8" style="112" width="12.42"/>
    <col collapsed="false" customWidth="true" hidden="false" outlineLevel="0" max="9" min="9" style="112" width="9.13"/>
    <col collapsed="false" customWidth="true" hidden="false" outlineLevel="0" max="10" min="10" style="112" width="27.99"/>
    <col collapsed="false" customWidth="true" hidden="false" outlineLevel="0" max="11" min="11" style="112" width="9.71"/>
    <col collapsed="false" customWidth="true" hidden="false" outlineLevel="0" max="12" min="12" style="113" width="10.71"/>
    <col collapsed="false" customWidth="true" hidden="false" outlineLevel="0" max="13" min="13" style="113" width="12.42"/>
    <col collapsed="false" customWidth="true" hidden="false" outlineLevel="0" max="14" min="14" style="112" width="9.71"/>
    <col collapsed="false" customWidth="true" hidden="false" outlineLevel="0" max="15" min="15" style="112" width="13.7"/>
    <col collapsed="false" customWidth="true" hidden="false" outlineLevel="0" max="16" min="16" style="112" width="8.29"/>
    <col collapsed="false" customWidth="true" hidden="false" outlineLevel="0" max="17" min="17" style="112" width="9"/>
    <col collapsed="false" customWidth="true" hidden="false" outlineLevel="0" max="18" min="18" style="113" width="12.57"/>
    <col collapsed="false" customWidth="true" hidden="false" outlineLevel="0" max="19" min="19" style="112" width="17.59"/>
    <col collapsed="false" customWidth="true" hidden="false" outlineLevel="0" max="20" min="20" style="112" width="10.42"/>
    <col collapsed="false" customWidth="true" hidden="false" outlineLevel="0" max="21" min="21" style="112" width="11.71"/>
    <col collapsed="false" customWidth="true" hidden="false" outlineLevel="0" max="22" min="22" style="112" width="10.42"/>
    <col collapsed="false" customWidth="true" hidden="false" outlineLevel="0" max="23" min="23" style="112" width="19.14"/>
    <col collapsed="false" customWidth="true" hidden="false" outlineLevel="0" max="24" min="24" style="112" width="12.71"/>
    <col collapsed="false" customWidth="true" hidden="false" outlineLevel="0" max="25" min="25" style="112" width="13.7"/>
    <col collapsed="false" customWidth="true" hidden="false" outlineLevel="0" max="26" min="26" style="112" width="18.42"/>
    <col collapsed="false" customWidth="true" hidden="false" outlineLevel="0" max="27" min="27" style="112" width="16.87"/>
    <col collapsed="false" customWidth="true" hidden="false" outlineLevel="0" max="28" min="28" style="112" width="28.86"/>
    <col collapsed="false" customWidth="true" hidden="false" outlineLevel="0" max="29" min="29" style="112" width="16.87"/>
    <col collapsed="false" customWidth="true" hidden="false" outlineLevel="0" max="30" min="30" style="112" width="21.29"/>
    <col collapsed="false" customWidth="true" hidden="false" outlineLevel="0" max="31" min="31" style="112" width="23.42"/>
    <col collapsed="false" customWidth="true" hidden="false" outlineLevel="0" max="32" min="32" style="112" width="16.41"/>
    <col collapsed="false" customWidth="true" hidden="false" outlineLevel="0" max="33" min="33" style="112" width="12.29"/>
    <col collapsed="false" customWidth="true" hidden="false" outlineLevel="0" max="36" min="34" style="112" width="10"/>
    <col collapsed="false" customWidth="true" hidden="false" outlineLevel="0" max="37" min="37" style="112" width="12.5"/>
    <col collapsed="false" customWidth="true" hidden="false" outlineLevel="0" max="38" min="38" style="112" width="14.28"/>
    <col collapsed="false" customWidth="true" hidden="false" outlineLevel="0" max="39" min="39" style="112" width="15"/>
    <col collapsed="false" customWidth="true" hidden="false" outlineLevel="0" max="40" min="40" style="112" width="15.42"/>
    <col collapsed="false" customWidth="true" hidden="false" outlineLevel="0" max="41" min="41" style="112" width="17.29"/>
    <col collapsed="false" customWidth="true" hidden="false" outlineLevel="0" max="42" min="42" style="112" width="37.98"/>
    <col collapsed="false" customWidth="true" hidden="false" outlineLevel="0" max="43" min="43" style="114" width="27.42"/>
    <col collapsed="false" customWidth="true" hidden="false" outlineLevel="0" max="1025" min="44" style="114" width="9.13"/>
  </cols>
  <sheetData>
    <row r="1" s="118" customFormat="true" ht="78.75" hidden="false" customHeight="true" outlineLevel="0" collapsed="false">
      <c r="A1" s="115" t="s">
        <v>1040</v>
      </c>
      <c r="B1" s="115" t="s">
        <v>1</v>
      </c>
      <c r="C1" s="115" t="s">
        <v>1041</v>
      </c>
      <c r="D1" s="115" t="s">
        <v>1042</v>
      </c>
      <c r="E1" s="115" t="s">
        <v>1043</v>
      </c>
      <c r="F1" s="115" t="s">
        <v>1044</v>
      </c>
      <c r="G1" s="115" t="s">
        <v>1045</v>
      </c>
      <c r="H1" s="115" t="s">
        <v>1046</v>
      </c>
      <c r="I1" s="115" t="s">
        <v>1047</v>
      </c>
      <c r="J1" s="115" t="s">
        <v>1048</v>
      </c>
      <c r="K1" s="115" t="s">
        <v>1049</v>
      </c>
      <c r="L1" s="116" t="s">
        <v>1050</v>
      </c>
      <c r="M1" s="116" t="s">
        <v>1051</v>
      </c>
      <c r="N1" s="115" t="s">
        <v>1052</v>
      </c>
      <c r="O1" s="115" t="s">
        <v>1053</v>
      </c>
      <c r="P1" s="115" t="s">
        <v>1054</v>
      </c>
      <c r="Q1" s="115" t="s">
        <v>1055</v>
      </c>
      <c r="R1" s="116" t="s">
        <v>1056</v>
      </c>
      <c r="S1" s="115" t="s">
        <v>1057</v>
      </c>
      <c r="T1" s="115" t="s">
        <v>1058</v>
      </c>
      <c r="U1" s="115" t="s">
        <v>1059</v>
      </c>
      <c r="V1" s="115" t="s">
        <v>1060</v>
      </c>
      <c r="W1" s="115" t="s">
        <v>1061</v>
      </c>
      <c r="X1" s="115" t="s">
        <v>1062</v>
      </c>
      <c r="Y1" s="115" t="s">
        <v>1063</v>
      </c>
      <c r="Z1" s="115" t="s">
        <v>1064</v>
      </c>
      <c r="AA1" s="115" t="s">
        <v>1065</v>
      </c>
      <c r="AB1" s="115" t="s">
        <v>1066</v>
      </c>
      <c r="AC1" s="115" t="s">
        <v>1067</v>
      </c>
      <c r="AD1" s="115" t="s">
        <v>1068</v>
      </c>
      <c r="AE1" s="115" t="s">
        <v>1069</v>
      </c>
      <c r="AF1" s="115" t="s">
        <v>1070</v>
      </c>
      <c r="AG1" s="115" t="s">
        <v>1071</v>
      </c>
      <c r="AH1" s="115" t="s">
        <v>1072</v>
      </c>
      <c r="AI1" s="115" t="s">
        <v>1073</v>
      </c>
      <c r="AJ1" s="115" t="s">
        <v>1074</v>
      </c>
      <c r="AK1" s="115" t="s">
        <v>1075</v>
      </c>
      <c r="AL1" s="115" t="s">
        <v>1076</v>
      </c>
      <c r="AM1" s="115" t="s">
        <v>1077</v>
      </c>
      <c r="AN1" s="115" t="s">
        <v>1078</v>
      </c>
      <c r="AO1" s="115" t="s">
        <v>1079</v>
      </c>
      <c r="AP1" s="115" t="s">
        <v>1080</v>
      </c>
      <c r="AQ1" s="117"/>
    </row>
    <row r="2" s="123" customFormat="true" ht="85.5" hidden="true" customHeight="true" outlineLevel="0" collapsed="false">
      <c r="A2" s="108" t="s">
        <v>13</v>
      </c>
      <c r="B2" s="108" t="s">
        <v>14</v>
      </c>
      <c r="C2" s="108" t="s">
        <v>1081</v>
      </c>
      <c r="D2" s="119" t="s">
        <v>1082</v>
      </c>
      <c r="E2" s="120"/>
      <c r="F2" s="120"/>
      <c r="G2" s="120"/>
      <c r="H2" s="120"/>
      <c r="I2" s="121"/>
      <c r="J2" s="120"/>
      <c r="K2" s="23"/>
      <c r="L2" s="122"/>
      <c r="M2" s="122"/>
      <c r="N2" s="23"/>
      <c r="O2" s="120"/>
      <c r="P2" s="120"/>
      <c r="Q2" s="120"/>
      <c r="R2" s="122"/>
      <c r="S2" s="120"/>
      <c r="T2" s="120"/>
      <c r="U2" s="23"/>
      <c r="V2" s="23"/>
      <c r="W2" s="23"/>
      <c r="X2" s="23"/>
      <c r="Y2" s="23"/>
      <c r="Z2" s="23"/>
      <c r="AA2" s="23"/>
      <c r="AB2" s="23"/>
      <c r="AC2" s="23"/>
      <c r="AD2" s="23"/>
      <c r="AE2" s="23"/>
      <c r="AF2" s="23"/>
      <c r="AG2" s="23"/>
      <c r="AH2" s="23"/>
      <c r="AI2" s="23"/>
      <c r="AJ2" s="23"/>
      <c r="AK2" s="23"/>
      <c r="AL2" s="23"/>
      <c r="AM2" s="23"/>
      <c r="AN2" s="23"/>
      <c r="AO2" s="23"/>
      <c r="AP2" s="23"/>
    </row>
    <row r="3" s="118" customFormat="true" ht="126" hidden="true" customHeight="true" outlineLevel="0" collapsed="false">
      <c r="A3" s="108" t="s">
        <v>13</v>
      </c>
      <c r="B3" s="108" t="s">
        <v>32</v>
      </c>
      <c r="C3" s="108" t="s">
        <v>1081</v>
      </c>
      <c r="D3" s="124" t="s">
        <v>1083</v>
      </c>
      <c r="E3" s="23"/>
      <c r="F3" s="23"/>
      <c r="G3" s="23"/>
      <c r="H3" s="120"/>
      <c r="I3" s="121"/>
      <c r="J3" s="120"/>
      <c r="K3" s="120"/>
      <c r="L3" s="125"/>
      <c r="M3" s="125"/>
      <c r="N3" s="112"/>
      <c r="O3" s="120"/>
      <c r="P3" s="120"/>
      <c r="Q3" s="120"/>
      <c r="R3" s="125"/>
      <c r="S3" s="120"/>
      <c r="T3" s="120"/>
      <c r="U3" s="112"/>
      <c r="V3" s="112"/>
      <c r="W3" s="112"/>
      <c r="X3" s="112"/>
      <c r="Y3" s="112"/>
      <c r="Z3" s="112"/>
      <c r="AA3" s="112"/>
      <c r="AB3" s="112"/>
      <c r="AC3" s="112"/>
      <c r="AD3" s="112"/>
      <c r="AE3" s="112"/>
      <c r="AF3" s="112"/>
      <c r="AG3" s="112"/>
      <c r="AH3" s="112"/>
      <c r="AI3" s="112"/>
      <c r="AJ3" s="112"/>
      <c r="AK3" s="112"/>
      <c r="AL3" s="112"/>
      <c r="AM3" s="112"/>
      <c r="AN3" s="112"/>
      <c r="AO3" s="112"/>
      <c r="AP3" s="126"/>
    </row>
    <row r="4" customFormat="false" ht="37.5" hidden="true" customHeight="false" outlineLevel="0" collapsed="false">
      <c r="A4" s="108" t="s">
        <v>13</v>
      </c>
      <c r="B4" s="108" t="s">
        <v>1084</v>
      </c>
      <c r="C4" s="108" t="s">
        <v>1085</v>
      </c>
      <c r="D4" s="107" t="s">
        <v>1086</v>
      </c>
      <c r="E4" s="120"/>
      <c r="F4" s="120"/>
      <c r="G4" s="120"/>
      <c r="H4" s="120"/>
      <c r="I4" s="121"/>
      <c r="J4" s="120"/>
      <c r="K4" s="120"/>
      <c r="L4" s="122"/>
      <c r="M4" s="122"/>
      <c r="O4" s="120"/>
      <c r="P4" s="120"/>
      <c r="Q4" s="120"/>
      <c r="R4" s="122"/>
      <c r="S4" s="120"/>
      <c r="T4" s="120"/>
    </row>
    <row r="5" customFormat="false" ht="109.5" hidden="true" customHeight="false" outlineLevel="0" collapsed="false">
      <c r="A5" s="108" t="s">
        <v>13</v>
      </c>
      <c r="B5" s="108" t="s">
        <v>1084</v>
      </c>
      <c r="C5" s="108" t="s">
        <v>1087</v>
      </c>
      <c r="D5" s="107" t="s">
        <v>1088</v>
      </c>
      <c r="E5" s="120"/>
      <c r="F5" s="120"/>
      <c r="G5" s="120"/>
      <c r="H5" s="120"/>
      <c r="I5" s="121"/>
      <c r="J5" s="120"/>
      <c r="K5" s="120"/>
      <c r="L5" s="122"/>
      <c r="M5" s="122"/>
      <c r="O5" s="120"/>
      <c r="P5" s="120"/>
      <c r="Q5" s="120"/>
      <c r="R5" s="122"/>
      <c r="S5" s="120"/>
      <c r="T5" s="120"/>
    </row>
    <row r="6" customFormat="false" ht="73.5" hidden="true" customHeight="false" outlineLevel="0" collapsed="false">
      <c r="A6" s="127" t="s">
        <v>13</v>
      </c>
      <c r="B6" s="128" t="s">
        <v>66</v>
      </c>
      <c r="C6" s="108" t="s">
        <v>1089</v>
      </c>
      <c r="D6" s="107" t="s">
        <v>1090</v>
      </c>
      <c r="E6" s="120"/>
      <c r="F6" s="120"/>
      <c r="G6" s="120"/>
      <c r="H6" s="120"/>
      <c r="I6" s="121"/>
      <c r="J6" s="120"/>
      <c r="K6" s="120"/>
      <c r="L6" s="122"/>
      <c r="M6" s="122"/>
      <c r="N6" s="23"/>
      <c r="O6" s="120"/>
      <c r="P6" s="120"/>
      <c r="Q6" s="120"/>
      <c r="R6" s="122"/>
      <c r="S6" s="120"/>
      <c r="T6" s="120"/>
      <c r="U6" s="23"/>
      <c r="V6" s="23"/>
      <c r="W6" s="23"/>
      <c r="X6" s="23"/>
      <c r="Y6" s="23"/>
      <c r="Z6" s="23"/>
      <c r="AA6" s="23"/>
      <c r="AB6" s="23"/>
      <c r="AC6" s="23"/>
      <c r="AD6" s="23"/>
      <c r="AE6" s="23"/>
      <c r="AF6" s="23"/>
      <c r="AG6" s="23"/>
      <c r="AH6" s="23"/>
      <c r="AI6" s="23"/>
      <c r="AJ6" s="23"/>
      <c r="AK6" s="23"/>
      <c r="AL6" s="23"/>
      <c r="AM6" s="23"/>
      <c r="AN6" s="23"/>
      <c r="AO6" s="23"/>
      <c r="AP6" s="23"/>
    </row>
    <row r="7" customFormat="false" ht="37.5" hidden="true" customHeight="false" outlineLevel="0" collapsed="false">
      <c r="A7" s="127" t="s">
        <v>13</v>
      </c>
      <c r="B7" s="128" t="s">
        <v>66</v>
      </c>
      <c r="C7" s="108" t="s">
        <v>1091</v>
      </c>
      <c r="D7" s="119" t="s">
        <v>1092</v>
      </c>
      <c r="E7" s="120"/>
      <c r="F7" s="120"/>
      <c r="G7" s="120"/>
      <c r="H7" s="120"/>
      <c r="I7" s="121"/>
      <c r="J7" s="120"/>
      <c r="K7" s="120"/>
      <c r="L7" s="122"/>
      <c r="M7" s="122"/>
      <c r="N7" s="23"/>
      <c r="O7" s="120"/>
      <c r="P7" s="120"/>
      <c r="Q7" s="120"/>
      <c r="R7" s="122"/>
      <c r="S7" s="120"/>
      <c r="T7" s="120"/>
      <c r="U7" s="23"/>
      <c r="V7" s="23"/>
      <c r="W7" s="23"/>
      <c r="X7" s="23"/>
      <c r="Y7" s="23"/>
      <c r="Z7" s="23"/>
      <c r="AA7" s="23"/>
      <c r="AB7" s="23"/>
      <c r="AC7" s="23"/>
      <c r="AD7" s="23"/>
      <c r="AE7" s="23"/>
      <c r="AF7" s="23"/>
      <c r="AG7" s="23"/>
      <c r="AH7" s="23"/>
      <c r="AI7" s="23"/>
      <c r="AJ7" s="23"/>
      <c r="AK7" s="23"/>
      <c r="AL7" s="23"/>
      <c r="AM7" s="23"/>
      <c r="AN7" s="23"/>
      <c r="AO7" s="23"/>
      <c r="AP7" s="23"/>
    </row>
    <row r="8" customFormat="false" ht="42" hidden="true" customHeight="true" outlineLevel="0" collapsed="false">
      <c r="A8" s="127" t="s">
        <v>13</v>
      </c>
      <c r="B8" s="128" t="s">
        <v>66</v>
      </c>
      <c r="C8" s="108" t="s">
        <v>1093</v>
      </c>
      <c r="D8" s="119" t="s">
        <v>1094</v>
      </c>
      <c r="E8" s="120"/>
      <c r="F8" s="120"/>
      <c r="G8" s="120"/>
      <c r="H8" s="120"/>
      <c r="I8" s="121"/>
      <c r="J8" s="120"/>
      <c r="K8" s="120"/>
      <c r="L8" s="122"/>
      <c r="M8" s="122"/>
      <c r="N8" s="23"/>
      <c r="O8" s="120"/>
      <c r="P8" s="120"/>
      <c r="Q8" s="120"/>
      <c r="R8" s="122"/>
      <c r="S8" s="120"/>
      <c r="T8" s="120"/>
      <c r="U8" s="23"/>
      <c r="V8" s="23"/>
      <c r="W8" s="23"/>
      <c r="X8" s="23"/>
      <c r="Y8" s="23"/>
      <c r="Z8" s="23"/>
      <c r="AA8" s="23"/>
      <c r="AB8" s="23"/>
      <c r="AC8" s="23"/>
      <c r="AD8" s="23"/>
      <c r="AE8" s="23"/>
      <c r="AF8" s="23"/>
      <c r="AG8" s="23"/>
      <c r="AH8" s="23"/>
      <c r="AI8" s="23"/>
      <c r="AJ8" s="23"/>
      <c r="AK8" s="23"/>
      <c r="AL8" s="23"/>
      <c r="AM8" s="23"/>
      <c r="AN8" s="23"/>
      <c r="AO8" s="23"/>
      <c r="AP8" s="23"/>
    </row>
    <row r="9" s="123" customFormat="true" ht="51" hidden="true" customHeight="true" outlineLevel="0" collapsed="false">
      <c r="A9" s="108" t="s">
        <v>13</v>
      </c>
      <c r="B9" s="108" t="s">
        <v>58</v>
      </c>
      <c r="C9" s="108" t="s">
        <v>1095</v>
      </c>
      <c r="D9" s="119" t="s">
        <v>1096</v>
      </c>
      <c r="E9" s="120"/>
      <c r="F9" s="120"/>
      <c r="G9" s="120"/>
      <c r="H9" s="120"/>
      <c r="I9" s="121"/>
      <c r="J9" s="120"/>
      <c r="K9" s="120"/>
      <c r="L9" s="122"/>
      <c r="M9" s="122"/>
      <c r="N9" s="23"/>
      <c r="O9" s="120"/>
      <c r="P9" s="120"/>
      <c r="Q9" s="120"/>
      <c r="R9" s="122"/>
      <c r="S9" s="120"/>
      <c r="T9" s="120"/>
      <c r="U9" s="23"/>
      <c r="V9" s="23"/>
      <c r="W9" s="23"/>
      <c r="X9" s="23"/>
      <c r="Y9" s="23"/>
      <c r="Z9" s="23"/>
      <c r="AA9" s="23"/>
      <c r="AB9" s="23"/>
      <c r="AC9" s="23"/>
      <c r="AD9" s="23"/>
      <c r="AE9" s="23"/>
      <c r="AF9" s="23"/>
      <c r="AG9" s="23"/>
      <c r="AH9" s="23"/>
      <c r="AI9" s="129"/>
      <c r="AJ9" s="129"/>
      <c r="AK9" s="23"/>
      <c r="AL9" s="23"/>
      <c r="AM9" s="23"/>
      <c r="AN9" s="23"/>
      <c r="AO9" s="23"/>
      <c r="AP9" s="23"/>
    </row>
    <row r="10" s="123" customFormat="true" ht="51" hidden="true" customHeight="true" outlineLevel="0" collapsed="false">
      <c r="A10" s="108" t="s">
        <v>13</v>
      </c>
      <c r="B10" s="108" t="s">
        <v>23</v>
      </c>
      <c r="C10" s="108" t="s">
        <v>1097</v>
      </c>
      <c r="D10" s="119" t="s">
        <v>1098</v>
      </c>
      <c r="E10" s="120"/>
      <c r="F10" s="120"/>
      <c r="G10" s="120"/>
      <c r="H10" s="120"/>
      <c r="I10" s="121"/>
      <c r="J10" s="120"/>
      <c r="K10" s="120"/>
      <c r="L10" s="122"/>
      <c r="M10" s="122"/>
      <c r="N10" s="23"/>
      <c r="O10" s="120"/>
      <c r="P10" s="120"/>
      <c r="Q10" s="120"/>
      <c r="R10" s="122"/>
      <c r="S10" s="120"/>
      <c r="T10" s="120"/>
      <c r="U10" s="23"/>
      <c r="V10" s="23"/>
      <c r="W10" s="23"/>
      <c r="X10" s="23"/>
      <c r="Y10" s="23"/>
      <c r="Z10" s="23"/>
      <c r="AA10" s="23"/>
      <c r="AB10" s="23"/>
      <c r="AC10" s="23"/>
      <c r="AD10" s="23"/>
      <c r="AE10" s="23"/>
      <c r="AF10" s="23"/>
      <c r="AG10" s="23"/>
      <c r="AH10" s="23"/>
      <c r="AI10" s="23"/>
      <c r="AJ10" s="23"/>
      <c r="AK10" s="23"/>
      <c r="AL10" s="23"/>
      <c r="AM10" s="23"/>
      <c r="AN10" s="23"/>
      <c r="AO10" s="23"/>
      <c r="AP10" s="23"/>
    </row>
    <row r="11" s="118" customFormat="true" ht="90" hidden="true" customHeight="true" outlineLevel="0" collapsed="false">
      <c r="A11" s="108" t="s">
        <v>13</v>
      </c>
      <c r="B11" s="23" t="s">
        <v>1099</v>
      </c>
      <c r="C11" s="108" t="s">
        <v>1100</v>
      </c>
      <c r="D11" s="107" t="s">
        <v>1101</v>
      </c>
      <c r="E11" s="120"/>
      <c r="F11" s="120"/>
      <c r="G11" s="120"/>
      <c r="H11" s="120"/>
      <c r="I11" s="121"/>
      <c r="J11" s="120"/>
      <c r="K11" s="120"/>
      <c r="L11" s="122"/>
      <c r="M11" s="122"/>
      <c r="N11" s="112"/>
      <c r="O11" s="120"/>
      <c r="P11" s="120"/>
      <c r="Q11" s="120"/>
      <c r="R11" s="122"/>
      <c r="S11" s="120"/>
      <c r="T11" s="120"/>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row>
    <row r="12" s="132" customFormat="true" ht="51.75" hidden="true" customHeight="true" outlineLevel="0" collapsed="false">
      <c r="A12" s="130" t="s">
        <v>76</v>
      </c>
      <c r="B12" s="128" t="s">
        <v>86</v>
      </c>
      <c r="C12" s="108" t="s">
        <v>1102</v>
      </c>
      <c r="D12" s="108" t="s">
        <v>1103</v>
      </c>
      <c r="E12" s="120"/>
      <c r="F12" s="120"/>
      <c r="G12" s="120"/>
      <c r="H12" s="120"/>
      <c r="I12" s="121"/>
      <c r="J12" s="120"/>
      <c r="K12" s="120"/>
      <c r="L12" s="122"/>
      <c r="M12" s="122"/>
      <c r="N12" s="23"/>
      <c r="O12" s="120"/>
      <c r="P12" s="120"/>
      <c r="Q12" s="120"/>
      <c r="R12" s="122"/>
      <c r="S12" s="120"/>
      <c r="T12" s="120"/>
      <c r="U12" s="23"/>
      <c r="V12" s="23"/>
      <c r="W12" s="23"/>
      <c r="X12" s="23"/>
      <c r="Y12" s="23"/>
      <c r="Z12" s="23"/>
      <c r="AA12" s="23"/>
      <c r="AB12" s="23"/>
      <c r="AC12" s="23"/>
      <c r="AD12" s="23"/>
      <c r="AE12" s="23"/>
      <c r="AF12" s="23"/>
      <c r="AG12" s="23"/>
      <c r="AH12" s="23"/>
      <c r="AI12" s="23"/>
      <c r="AJ12" s="23"/>
      <c r="AK12" s="23"/>
      <c r="AL12" s="23"/>
      <c r="AM12" s="23"/>
      <c r="AN12" s="23"/>
      <c r="AO12" s="23"/>
      <c r="AP12" s="23"/>
      <c r="AQ12" s="131"/>
      <c r="AR12" s="131"/>
      <c r="AS12" s="131"/>
      <c r="AT12" s="131"/>
    </row>
    <row r="13" s="134" customFormat="true" ht="39.75" hidden="true" customHeight="true" outlineLevel="0" collapsed="false">
      <c r="A13" s="108" t="s">
        <v>76</v>
      </c>
      <c r="B13" s="69" t="s">
        <v>1104</v>
      </c>
      <c r="C13" s="69" t="s">
        <v>1105</v>
      </c>
      <c r="D13" s="47" t="s">
        <v>1106</v>
      </c>
      <c r="E13" s="121"/>
      <c r="F13" s="121"/>
      <c r="G13" s="121"/>
      <c r="H13" s="121"/>
      <c r="I13" s="121"/>
      <c r="J13" s="121"/>
      <c r="K13" s="121"/>
      <c r="L13" s="125"/>
      <c r="M13" s="125"/>
      <c r="N13" s="23"/>
      <c r="O13" s="121"/>
      <c r="P13" s="121"/>
      <c r="Q13" s="121"/>
      <c r="R13" s="125"/>
      <c r="S13" s="121"/>
      <c r="T13" s="121"/>
      <c r="U13" s="23"/>
      <c r="V13" s="23"/>
      <c r="W13" s="23"/>
      <c r="X13" s="23"/>
      <c r="Y13" s="23"/>
      <c r="Z13" s="23"/>
      <c r="AA13" s="23"/>
      <c r="AB13" s="23"/>
      <c r="AC13" s="23"/>
      <c r="AD13" s="23"/>
      <c r="AE13" s="23"/>
      <c r="AF13" s="23"/>
      <c r="AG13" s="23"/>
      <c r="AH13" s="23"/>
      <c r="AI13" s="23"/>
      <c r="AJ13" s="23"/>
      <c r="AK13" s="23"/>
      <c r="AL13" s="23"/>
      <c r="AM13" s="23"/>
      <c r="AN13" s="23"/>
      <c r="AO13" s="23"/>
      <c r="AP13" s="23"/>
      <c r="AQ13" s="133"/>
    </row>
    <row r="14" s="131" customFormat="true" ht="94.5" hidden="true" customHeight="true" outlineLevel="0" collapsed="false">
      <c r="A14" s="127" t="s">
        <v>76</v>
      </c>
      <c r="B14" s="135" t="s">
        <v>1107</v>
      </c>
      <c r="C14" s="69" t="s">
        <v>1108</v>
      </c>
      <c r="D14" s="119" t="s">
        <v>1109</v>
      </c>
      <c r="E14" s="121"/>
      <c r="F14" s="121"/>
      <c r="G14" s="121"/>
      <c r="H14" s="121"/>
      <c r="I14" s="121"/>
      <c r="J14" s="121"/>
      <c r="K14" s="121"/>
      <c r="L14" s="125"/>
      <c r="M14" s="125"/>
      <c r="N14" s="23"/>
      <c r="O14" s="121"/>
      <c r="P14" s="121"/>
      <c r="Q14" s="121"/>
      <c r="R14" s="125"/>
      <c r="S14" s="121"/>
      <c r="T14" s="121"/>
      <c r="U14" s="23"/>
      <c r="V14" s="23"/>
      <c r="W14" s="23"/>
      <c r="X14" s="23"/>
      <c r="Y14" s="23"/>
      <c r="Z14" s="23"/>
      <c r="AA14" s="23"/>
      <c r="AB14" s="23"/>
      <c r="AC14" s="23"/>
      <c r="AD14" s="23"/>
      <c r="AE14" s="23"/>
      <c r="AF14" s="23"/>
      <c r="AG14" s="23"/>
      <c r="AH14" s="23"/>
      <c r="AI14" s="23"/>
      <c r="AJ14" s="23"/>
      <c r="AK14" s="23"/>
      <c r="AL14" s="23"/>
      <c r="AM14" s="23"/>
      <c r="AN14" s="23"/>
      <c r="AO14" s="23"/>
      <c r="AP14" s="23"/>
    </row>
    <row r="15" s="136" customFormat="true" ht="46.5" hidden="true" customHeight="false" outlineLevel="0" collapsed="false">
      <c r="A15" s="108" t="s">
        <v>76</v>
      </c>
      <c r="B15" s="69" t="s">
        <v>86</v>
      </c>
      <c r="C15" s="69" t="s">
        <v>1110</v>
      </c>
      <c r="D15" s="119" t="s">
        <v>1111</v>
      </c>
      <c r="E15" s="121"/>
      <c r="F15" s="121"/>
      <c r="G15" s="121"/>
      <c r="H15" s="121"/>
      <c r="I15" s="121"/>
      <c r="J15" s="121"/>
      <c r="K15" s="121"/>
      <c r="L15" s="125"/>
      <c r="M15" s="125"/>
      <c r="N15" s="23"/>
      <c r="O15" s="121"/>
      <c r="P15" s="121"/>
      <c r="Q15" s="121"/>
      <c r="R15" s="125"/>
      <c r="S15" s="121"/>
      <c r="T15" s="121"/>
      <c r="U15" s="23"/>
      <c r="V15" s="23"/>
      <c r="W15" s="23"/>
      <c r="X15" s="23"/>
      <c r="Y15" s="23"/>
      <c r="Z15" s="23"/>
      <c r="AA15" s="23"/>
      <c r="AB15" s="23"/>
      <c r="AC15" s="23"/>
      <c r="AD15" s="23"/>
      <c r="AE15" s="23"/>
      <c r="AF15" s="23"/>
      <c r="AG15" s="23"/>
      <c r="AH15" s="23"/>
      <c r="AI15" s="23"/>
      <c r="AJ15" s="23"/>
      <c r="AK15" s="23"/>
      <c r="AL15" s="23"/>
      <c r="AM15" s="23"/>
      <c r="AN15" s="23"/>
      <c r="AO15" s="23"/>
      <c r="AP15" s="23"/>
    </row>
    <row r="16" s="131" customFormat="true" ht="90" hidden="true" customHeight="true" outlineLevel="0" collapsed="false">
      <c r="A16" s="127" t="s">
        <v>76</v>
      </c>
      <c r="B16" s="135" t="s">
        <v>1107</v>
      </c>
      <c r="C16" s="69" t="s">
        <v>1112</v>
      </c>
      <c r="D16" s="119" t="s">
        <v>1113</v>
      </c>
      <c r="E16" s="121"/>
      <c r="F16" s="121"/>
      <c r="G16" s="121"/>
      <c r="H16" s="121"/>
      <c r="I16" s="121"/>
      <c r="J16" s="121"/>
      <c r="K16" s="121"/>
      <c r="L16" s="125"/>
      <c r="M16" s="125"/>
      <c r="N16" s="23"/>
      <c r="O16" s="121"/>
      <c r="P16" s="121"/>
      <c r="Q16" s="121"/>
      <c r="R16" s="125"/>
      <c r="S16" s="121"/>
      <c r="T16" s="121"/>
      <c r="U16" s="23"/>
      <c r="V16" s="23"/>
      <c r="W16" s="23"/>
      <c r="X16" s="23"/>
      <c r="Y16" s="23"/>
      <c r="Z16" s="23"/>
      <c r="AA16" s="23"/>
      <c r="AB16" s="23"/>
      <c r="AC16" s="23"/>
      <c r="AD16" s="23"/>
      <c r="AE16" s="23"/>
      <c r="AF16" s="23"/>
      <c r="AG16" s="23"/>
      <c r="AH16" s="23"/>
      <c r="AI16" s="23"/>
      <c r="AJ16" s="23"/>
      <c r="AK16" s="23"/>
      <c r="AL16" s="23"/>
      <c r="AM16" s="23"/>
      <c r="AN16" s="23"/>
      <c r="AO16" s="23"/>
      <c r="AP16" s="23"/>
    </row>
    <row r="17" customFormat="false" ht="51" hidden="true" customHeight="true" outlineLevel="0" collapsed="false">
      <c r="A17" s="108" t="s">
        <v>93</v>
      </c>
      <c r="B17" s="108" t="s">
        <v>1114</v>
      </c>
      <c r="C17" s="108" t="s">
        <v>1115</v>
      </c>
      <c r="D17" s="106" t="s">
        <v>1116</v>
      </c>
      <c r="E17" s="120"/>
      <c r="F17" s="120"/>
      <c r="G17" s="120"/>
      <c r="H17" s="120"/>
      <c r="I17" s="121"/>
      <c r="J17" s="120"/>
      <c r="K17" s="120"/>
      <c r="L17" s="122"/>
      <c r="M17" s="122"/>
      <c r="O17" s="120"/>
      <c r="P17" s="120"/>
      <c r="Q17" s="120"/>
      <c r="R17" s="122"/>
      <c r="S17" s="120"/>
      <c r="T17" s="120"/>
    </row>
    <row r="18" customFormat="false" ht="39" hidden="true" customHeight="true" outlineLevel="0" collapsed="false">
      <c r="A18" s="108" t="s">
        <v>93</v>
      </c>
      <c r="B18" s="108" t="s">
        <v>1114</v>
      </c>
      <c r="C18" s="108" t="s">
        <v>1117</v>
      </c>
      <c r="D18" s="108" t="s">
        <v>1118</v>
      </c>
      <c r="E18" s="120"/>
      <c r="F18" s="137"/>
      <c r="G18" s="137"/>
      <c r="H18" s="120"/>
      <c r="I18" s="121"/>
      <c r="J18" s="120"/>
      <c r="K18" s="120"/>
      <c r="L18" s="122"/>
      <c r="M18" s="122"/>
      <c r="O18" s="120"/>
      <c r="P18" s="120"/>
      <c r="Q18" s="120"/>
      <c r="R18" s="122"/>
      <c r="S18" s="120"/>
      <c r="T18" s="120"/>
    </row>
    <row r="19" s="139" customFormat="true" ht="51" hidden="true" customHeight="true" outlineLevel="0" collapsed="false">
      <c r="A19" s="127" t="s">
        <v>93</v>
      </c>
      <c r="B19" s="128" t="s">
        <v>154</v>
      </c>
      <c r="C19" s="108" t="s">
        <v>1119</v>
      </c>
      <c r="D19" s="138" t="s">
        <v>1120</v>
      </c>
      <c r="E19" s="120"/>
      <c r="F19" s="120"/>
      <c r="G19" s="120"/>
      <c r="H19" s="120"/>
      <c r="I19" s="121"/>
      <c r="J19" s="120"/>
      <c r="K19" s="120"/>
      <c r="L19" s="122"/>
      <c r="M19" s="122"/>
      <c r="N19" s="69"/>
      <c r="O19" s="120"/>
      <c r="P19" s="120"/>
      <c r="Q19" s="120"/>
      <c r="R19" s="122"/>
      <c r="S19" s="120"/>
      <c r="T19" s="120"/>
      <c r="U19" s="23"/>
      <c r="V19" s="23"/>
      <c r="W19" s="23"/>
      <c r="X19" s="23"/>
      <c r="Y19" s="23"/>
      <c r="Z19" s="23"/>
      <c r="AA19" s="23"/>
      <c r="AB19" s="23"/>
      <c r="AC19" s="23"/>
      <c r="AD19" s="23"/>
      <c r="AE19" s="23"/>
      <c r="AF19" s="23"/>
      <c r="AG19" s="23"/>
      <c r="AH19" s="23"/>
      <c r="AI19" s="23"/>
      <c r="AJ19" s="23"/>
      <c r="AK19" s="23"/>
      <c r="AL19" s="23"/>
      <c r="AM19" s="23"/>
      <c r="AN19" s="23"/>
      <c r="AO19" s="23"/>
      <c r="AP19" s="23"/>
    </row>
    <row r="20" s="139" customFormat="true" ht="51" hidden="true" customHeight="true" outlineLevel="0" collapsed="false">
      <c r="A20" s="127" t="s">
        <v>93</v>
      </c>
      <c r="B20" s="128" t="s">
        <v>154</v>
      </c>
      <c r="C20" s="108" t="s">
        <v>1121</v>
      </c>
      <c r="D20" s="140" t="s">
        <v>1122</v>
      </c>
      <c r="E20" s="120"/>
      <c r="F20" s="120"/>
      <c r="G20" s="120"/>
      <c r="H20" s="120"/>
      <c r="I20" s="121"/>
      <c r="J20" s="120"/>
      <c r="K20" s="120"/>
      <c r="L20" s="122"/>
      <c r="M20" s="122"/>
      <c r="N20" s="69"/>
      <c r="O20" s="120"/>
      <c r="P20" s="120"/>
      <c r="Q20" s="120"/>
      <c r="R20" s="122"/>
      <c r="S20" s="120"/>
      <c r="T20" s="120"/>
      <c r="U20" s="23"/>
      <c r="V20" s="23"/>
      <c r="W20" s="23"/>
      <c r="X20" s="23"/>
      <c r="Y20" s="23"/>
      <c r="Z20" s="23"/>
      <c r="AA20" s="23"/>
      <c r="AB20" s="23"/>
      <c r="AC20" s="23"/>
      <c r="AD20" s="23"/>
      <c r="AE20" s="23"/>
      <c r="AF20" s="23"/>
      <c r="AG20" s="23"/>
      <c r="AH20" s="23"/>
      <c r="AI20" s="23"/>
      <c r="AJ20" s="23"/>
      <c r="AK20" s="23"/>
      <c r="AL20" s="23"/>
      <c r="AM20" s="23"/>
      <c r="AN20" s="23"/>
      <c r="AO20" s="23"/>
      <c r="AP20" s="23"/>
    </row>
    <row r="21" s="123" customFormat="true" ht="84" hidden="true" customHeight="true" outlineLevel="0" collapsed="false">
      <c r="A21" s="108" t="s">
        <v>93</v>
      </c>
      <c r="B21" s="108" t="s">
        <v>146</v>
      </c>
      <c r="C21" s="108" t="s">
        <v>1123</v>
      </c>
      <c r="D21" s="108" t="s">
        <v>1124</v>
      </c>
      <c r="E21" s="120"/>
      <c r="F21" s="120"/>
      <c r="G21" s="120"/>
      <c r="H21" s="120"/>
      <c r="I21" s="121"/>
      <c r="J21" s="120"/>
      <c r="K21" s="120"/>
      <c r="L21" s="122"/>
      <c r="M21" s="122"/>
      <c r="N21" s="23"/>
      <c r="O21" s="120"/>
      <c r="P21" s="120"/>
      <c r="Q21" s="120"/>
      <c r="R21" s="122"/>
      <c r="S21" s="120"/>
      <c r="T21" s="120"/>
      <c r="U21" s="23"/>
      <c r="V21" s="23"/>
      <c r="W21" s="23"/>
      <c r="X21" s="23"/>
      <c r="Y21" s="23"/>
      <c r="Z21" s="23"/>
      <c r="AA21" s="23"/>
      <c r="AB21" s="23"/>
      <c r="AC21" s="23"/>
      <c r="AD21" s="23"/>
      <c r="AE21" s="23"/>
      <c r="AF21" s="23"/>
      <c r="AG21" s="23"/>
      <c r="AH21" s="23"/>
      <c r="AI21" s="23"/>
      <c r="AJ21" s="23"/>
      <c r="AK21" s="23"/>
      <c r="AL21" s="23"/>
      <c r="AM21" s="23"/>
      <c r="AN21" s="23"/>
      <c r="AO21" s="23"/>
      <c r="AP21" s="23"/>
    </row>
    <row r="22" s="139" customFormat="true" ht="35.25" hidden="true" customHeight="false" outlineLevel="0" collapsed="false">
      <c r="A22" s="141" t="s">
        <v>93</v>
      </c>
      <c r="B22" s="141" t="s">
        <v>94</v>
      </c>
      <c r="C22" s="141" t="s">
        <v>1125</v>
      </c>
      <c r="D22" s="141" t="s">
        <v>1126</v>
      </c>
      <c r="E22" s="120"/>
      <c r="F22" s="120"/>
      <c r="G22" s="120"/>
      <c r="H22" s="142"/>
      <c r="I22" s="121"/>
      <c r="J22" s="120"/>
      <c r="K22" s="120"/>
      <c r="L22" s="122"/>
      <c r="M22" s="122"/>
      <c r="N22" s="23"/>
      <c r="O22" s="120"/>
      <c r="P22" s="120"/>
      <c r="Q22" s="120"/>
      <c r="R22" s="122"/>
      <c r="S22" s="120"/>
      <c r="T22" s="120"/>
      <c r="U22" s="23"/>
      <c r="V22" s="23"/>
      <c r="W22" s="23"/>
      <c r="X22" s="23"/>
      <c r="Y22" s="23"/>
      <c r="Z22" s="23"/>
      <c r="AA22" s="23"/>
      <c r="AB22" s="23"/>
      <c r="AC22" s="23"/>
      <c r="AD22" s="23"/>
      <c r="AE22" s="23"/>
      <c r="AF22" s="23"/>
      <c r="AG22" s="23"/>
      <c r="AH22" s="23"/>
      <c r="AI22" s="23"/>
      <c r="AJ22" s="23"/>
      <c r="AK22" s="23"/>
      <c r="AL22" s="23"/>
      <c r="AM22" s="23"/>
      <c r="AN22" s="23"/>
      <c r="AO22" s="23"/>
      <c r="AP22" s="143"/>
    </row>
    <row r="23" s="118" customFormat="true" ht="60" hidden="true" customHeight="true" outlineLevel="0" collapsed="false">
      <c r="A23" s="106" t="s">
        <v>93</v>
      </c>
      <c r="B23" s="106" t="s">
        <v>103</v>
      </c>
      <c r="C23" s="106" t="s">
        <v>1127</v>
      </c>
      <c r="D23" s="106" t="s">
        <v>1128</v>
      </c>
      <c r="E23" s="137"/>
      <c r="F23" s="137"/>
      <c r="G23" s="137"/>
      <c r="H23" s="137"/>
      <c r="I23" s="137"/>
      <c r="J23" s="137"/>
      <c r="K23" s="137"/>
      <c r="L23" s="144"/>
      <c r="M23" s="144"/>
      <c r="N23" s="25"/>
      <c r="O23" s="137"/>
      <c r="P23" s="137"/>
      <c r="Q23" s="137"/>
      <c r="R23" s="144"/>
      <c r="S23" s="137"/>
      <c r="T23" s="137"/>
      <c r="U23" s="25"/>
      <c r="V23" s="25"/>
      <c r="W23" s="25"/>
      <c r="X23" s="25"/>
      <c r="Y23" s="25"/>
      <c r="Z23" s="25"/>
      <c r="AA23" s="25"/>
      <c r="AB23" s="25"/>
      <c r="AC23" s="25"/>
      <c r="AD23" s="25"/>
      <c r="AE23" s="25"/>
      <c r="AF23" s="25"/>
      <c r="AG23" s="25"/>
      <c r="AH23" s="25"/>
      <c r="AI23" s="25"/>
      <c r="AJ23" s="25"/>
      <c r="AK23" s="25"/>
      <c r="AL23" s="25"/>
      <c r="AM23" s="25"/>
      <c r="AN23" s="25"/>
      <c r="AO23" s="25"/>
      <c r="AP23" s="25"/>
      <c r="AQ23" s="123"/>
    </row>
    <row r="24" s="123" customFormat="true" ht="38.25" hidden="true" customHeight="true" outlineLevel="0" collapsed="false">
      <c r="A24" s="108" t="s">
        <v>93</v>
      </c>
      <c r="B24" s="108" t="s">
        <v>163</v>
      </c>
      <c r="C24" s="108" t="s">
        <v>1129</v>
      </c>
      <c r="D24" s="108" t="s">
        <v>1130</v>
      </c>
      <c r="E24" s="120"/>
      <c r="F24" s="120"/>
      <c r="G24" s="120"/>
      <c r="H24" s="120"/>
      <c r="I24" s="121"/>
      <c r="J24" s="120"/>
      <c r="K24" s="120"/>
      <c r="L24" s="122"/>
      <c r="M24" s="122"/>
      <c r="N24" s="23"/>
      <c r="O24" s="120"/>
      <c r="P24" s="120"/>
      <c r="Q24" s="120"/>
      <c r="R24" s="122"/>
      <c r="S24" s="120"/>
      <c r="T24" s="120"/>
      <c r="U24" s="23"/>
      <c r="V24" s="23"/>
      <c r="W24" s="23"/>
      <c r="X24" s="23"/>
      <c r="Y24" s="23"/>
      <c r="Z24" s="23"/>
      <c r="AA24" s="23"/>
      <c r="AB24" s="23"/>
      <c r="AC24" s="23"/>
      <c r="AD24" s="23"/>
      <c r="AE24" s="23"/>
      <c r="AF24" s="23"/>
      <c r="AG24" s="23"/>
      <c r="AH24" s="23"/>
      <c r="AI24" s="23"/>
      <c r="AJ24" s="23"/>
      <c r="AK24" s="23"/>
      <c r="AL24" s="23"/>
      <c r="AM24" s="23"/>
      <c r="AN24" s="23"/>
      <c r="AO24" s="23"/>
      <c r="AP24" s="23"/>
    </row>
    <row r="25" s="123" customFormat="true" ht="38.25" hidden="true" customHeight="true" outlineLevel="0" collapsed="false">
      <c r="A25" s="108" t="s">
        <v>93</v>
      </c>
      <c r="B25" s="108" t="s">
        <v>108</v>
      </c>
      <c r="C25" s="108" t="s">
        <v>1129</v>
      </c>
      <c r="D25" s="108" t="s">
        <v>1131</v>
      </c>
      <c r="E25" s="23"/>
      <c r="F25" s="23"/>
      <c r="G25" s="23"/>
      <c r="H25" s="120"/>
      <c r="I25" s="121"/>
      <c r="J25" s="120"/>
      <c r="K25" s="120"/>
      <c r="L25" s="122"/>
      <c r="M25" s="122"/>
      <c r="N25" s="23"/>
      <c r="O25" s="120"/>
      <c r="P25" s="120"/>
      <c r="Q25" s="120"/>
      <c r="R25" s="122"/>
      <c r="S25" s="120"/>
      <c r="T25" s="120"/>
      <c r="U25" s="23"/>
      <c r="V25" s="23"/>
      <c r="W25" s="23"/>
      <c r="X25" s="23"/>
      <c r="Y25" s="23"/>
      <c r="Z25" s="23"/>
      <c r="AA25" s="23"/>
      <c r="AB25" s="23"/>
      <c r="AC25" s="23"/>
      <c r="AD25" s="23"/>
      <c r="AE25" s="23"/>
      <c r="AF25" s="23"/>
      <c r="AG25" s="23"/>
      <c r="AH25" s="23"/>
      <c r="AI25" s="23"/>
      <c r="AJ25" s="23"/>
      <c r="AK25" s="23"/>
      <c r="AL25" s="23"/>
      <c r="AM25" s="23"/>
      <c r="AN25" s="23"/>
      <c r="AO25" s="23"/>
      <c r="AP25" s="23"/>
    </row>
    <row r="26" s="123" customFormat="true" ht="38.25" hidden="true" customHeight="true" outlineLevel="0" collapsed="false">
      <c r="A26" s="108" t="s">
        <v>93</v>
      </c>
      <c r="B26" s="108" t="s">
        <v>113</v>
      </c>
      <c r="C26" s="108" t="s">
        <v>1132</v>
      </c>
      <c r="D26" s="145" t="s">
        <v>1133</v>
      </c>
      <c r="E26" s="120"/>
      <c r="F26" s="120"/>
      <c r="G26" s="120"/>
      <c r="H26" s="120"/>
      <c r="I26" s="121"/>
      <c r="J26" s="120"/>
      <c r="K26" s="120"/>
      <c r="L26" s="122"/>
      <c r="M26" s="122"/>
      <c r="N26" s="23"/>
      <c r="O26" s="120"/>
      <c r="P26" s="120"/>
      <c r="Q26" s="120"/>
      <c r="R26" s="122"/>
      <c r="S26" s="120"/>
      <c r="T26" s="120"/>
      <c r="U26" s="23"/>
      <c r="V26" s="23"/>
      <c r="W26" s="23"/>
      <c r="X26" s="23"/>
      <c r="Y26" s="23"/>
      <c r="Z26" s="23"/>
      <c r="AA26" s="23"/>
      <c r="AB26" s="23"/>
      <c r="AC26" s="23"/>
      <c r="AD26" s="23"/>
      <c r="AE26" s="23"/>
      <c r="AF26" s="23"/>
      <c r="AG26" s="23"/>
      <c r="AH26" s="23"/>
      <c r="AI26" s="23"/>
      <c r="AJ26" s="23"/>
      <c r="AK26" s="23"/>
      <c r="AL26" s="23"/>
      <c r="AM26" s="23"/>
      <c r="AN26" s="23"/>
      <c r="AO26" s="23"/>
      <c r="AP26" s="23"/>
    </row>
    <row r="27" s="123" customFormat="true" ht="38.25" hidden="true" customHeight="true" outlineLevel="0" collapsed="false">
      <c r="A27" s="108" t="s">
        <v>93</v>
      </c>
      <c r="B27" s="108" t="s">
        <v>163</v>
      </c>
      <c r="C27" s="108" t="s">
        <v>1134</v>
      </c>
      <c r="D27" s="108" t="s">
        <v>1135</v>
      </c>
      <c r="E27" s="120"/>
      <c r="F27" s="120"/>
      <c r="G27" s="120"/>
      <c r="H27" s="120"/>
      <c r="I27" s="121"/>
      <c r="J27" s="120"/>
      <c r="K27" s="120"/>
      <c r="L27" s="122"/>
      <c r="M27" s="122"/>
      <c r="N27" s="23"/>
      <c r="O27" s="120"/>
      <c r="P27" s="120"/>
      <c r="Q27" s="120"/>
      <c r="R27" s="122"/>
      <c r="S27" s="120"/>
      <c r="T27" s="120"/>
      <c r="U27" s="23"/>
      <c r="V27" s="23"/>
      <c r="W27" s="23"/>
      <c r="X27" s="23"/>
      <c r="Y27" s="23"/>
      <c r="Z27" s="23"/>
      <c r="AA27" s="23"/>
      <c r="AB27" s="23"/>
      <c r="AC27" s="23"/>
      <c r="AD27" s="23"/>
      <c r="AE27" s="23"/>
      <c r="AF27" s="23"/>
      <c r="AG27" s="23"/>
      <c r="AH27" s="23"/>
      <c r="AI27" s="23"/>
      <c r="AJ27" s="23"/>
      <c r="AK27" s="23"/>
      <c r="AL27" s="23"/>
      <c r="AM27" s="23"/>
      <c r="AN27" s="23"/>
      <c r="AO27" s="23"/>
      <c r="AP27" s="23"/>
    </row>
    <row r="28" s="139" customFormat="true" ht="38.25" hidden="true" customHeight="true" outlineLevel="0" collapsed="false">
      <c r="A28" s="127" t="s">
        <v>93</v>
      </c>
      <c r="B28" s="128" t="s">
        <v>146</v>
      </c>
      <c r="C28" s="108" t="s">
        <v>1134</v>
      </c>
      <c r="D28" s="146" t="s">
        <v>1136</v>
      </c>
      <c r="E28" s="23"/>
      <c r="F28" s="23"/>
      <c r="G28" s="23"/>
      <c r="H28" s="120"/>
      <c r="I28" s="121"/>
      <c r="J28" s="120"/>
      <c r="K28" s="120"/>
      <c r="L28" s="122"/>
      <c r="M28" s="122"/>
      <c r="N28" s="23"/>
      <c r="O28" s="120"/>
      <c r="P28" s="120"/>
      <c r="Q28" s="120"/>
      <c r="R28" s="122"/>
      <c r="S28" s="120"/>
      <c r="T28" s="120"/>
      <c r="U28" s="23"/>
      <c r="V28" s="23"/>
      <c r="W28" s="23"/>
      <c r="X28" s="23"/>
      <c r="Y28" s="23"/>
      <c r="Z28" s="23"/>
      <c r="AA28" s="23"/>
      <c r="AB28" s="23"/>
      <c r="AC28" s="23"/>
      <c r="AD28" s="23"/>
      <c r="AE28" s="23"/>
      <c r="AF28" s="23"/>
      <c r="AG28" s="23"/>
      <c r="AH28" s="23"/>
      <c r="AI28" s="23"/>
      <c r="AJ28" s="23"/>
      <c r="AK28" s="23"/>
      <c r="AL28" s="23"/>
      <c r="AM28" s="23"/>
      <c r="AN28" s="23"/>
      <c r="AO28" s="23"/>
      <c r="AP28" s="23"/>
    </row>
    <row r="29" s="123" customFormat="true" ht="38.25" hidden="true" customHeight="true" outlineLevel="0" collapsed="false">
      <c r="A29" s="108" t="s">
        <v>93</v>
      </c>
      <c r="B29" s="108" t="s">
        <v>118</v>
      </c>
      <c r="C29" s="108" t="s">
        <v>1134</v>
      </c>
      <c r="D29" s="108" t="s">
        <v>1137</v>
      </c>
      <c r="E29" s="23"/>
      <c r="F29" s="23"/>
      <c r="G29" s="23"/>
      <c r="H29" s="120"/>
      <c r="I29" s="121"/>
      <c r="J29" s="120"/>
      <c r="K29" s="120"/>
      <c r="L29" s="122"/>
      <c r="M29" s="122"/>
      <c r="N29" s="23"/>
      <c r="O29" s="120"/>
      <c r="P29" s="120"/>
      <c r="Q29" s="120"/>
      <c r="R29" s="122"/>
      <c r="S29" s="120"/>
      <c r="T29" s="120"/>
      <c r="U29" s="23"/>
      <c r="V29" s="23"/>
      <c r="W29" s="23"/>
      <c r="X29" s="23"/>
      <c r="Y29" s="23"/>
      <c r="Z29" s="23"/>
      <c r="AA29" s="23"/>
      <c r="AB29" s="23"/>
      <c r="AC29" s="23"/>
      <c r="AD29" s="23"/>
      <c r="AE29" s="23"/>
      <c r="AF29" s="23"/>
      <c r="AG29" s="23"/>
      <c r="AH29" s="23"/>
      <c r="AI29" s="23"/>
      <c r="AJ29" s="23"/>
      <c r="AK29" s="23"/>
      <c r="AL29" s="23"/>
      <c r="AM29" s="23"/>
      <c r="AN29" s="23"/>
      <c r="AO29" s="23"/>
      <c r="AP29" s="23"/>
    </row>
    <row r="30" customFormat="false" ht="38.25" hidden="true" customHeight="true" outlineLevel="0" collapsed="false">
      <c r="A30" s="127" t="s">
        <v>93</v>
      </c>
      <c r="B30" s="128" t="s">
        <v>125</v>
      </c>
      <c r="C30" s="108" t="s">
        <v>1138</v>
      </c>
      <c r="D30" s="108" t="s">
        <v>1139</v>
      </c>
      <c r="E30" s="120"/>
      <c r="F30" s="120"/>
      <c r="G30" s="120"/>
      <c r="H30" s="120"/>
      <c r="I30" s="121"/>
      <c r="J30" s="120"/>
      <c r="K30" s="120"/>
      <c r="L30" s="122"/>
      <c r="M30" s="122"/>
      <c r="N30" s="23"/>
      <c r="O30" s="120"/>
      <c r="P30" s="120"/>
      <c r="Q30" s="120"/>
      <c r="R30" s="122"/>
      <c r="S30" s="120"/>
      <c r="T30" s="120"/>
      <c r="U30" s="23"/>
      <c r="V30" s="23"/>
      <c r="W30" s="23"/>
      <c r="X30" s="23"/>
      <c r="Y30" s="23"/>
      <c r="Z30" s="23"/>
    </row>
    <row r="31" s="139" customFormat="true" ht="38.25" hidden="true" customHeight="true" outlineLevel="0" collapsed="false">
      <c r="A31" s="127" t="s">
        <v>93</v>
      </c>
      <c r="B31" s="128" t="s">
        <v>1035</v>
      </c>
      <c r="C31" s="108" t="s">
        <v>1138</v>
      </c>
      <c r="D31" s="108" t="s">
        <v>1140</v>
      </c>
      <c r="E31" s="23"/>
      <c r="F31" s="23"/>
      <c r="G31" s="23"/>
      <c r="H31" s="120"/>
      <c r="I31" s="121"/>
      <c r="J31" s="120"/>
      <c r="K31" s="120"/>
      <c r="L31" s="122"/>
      <c r="M31" s="122"/>
      <c r="N31" s="23"/>
      <c r="O31" s="120"/>
      <c r="P31" s="120"/>
      <c r="Q31" s="120"/>
      <c r="R31" s="122"/>
      <c r="S31" s="120"/>
      <c r="T31" s="120"/>
      <c r="U31" s="23"/>
      <c r="V31" s="23"/>
      <c r="W31" s="23"/>
      <c r="X31" s="23"/>
      <c r="Y31" s="23"/>
      <c r="Z31" s="23"/>
      <c r="AA31" s="23"/>
      <c r="AB31" s="23"/>
      <c r="AC31" s="23"/>
      <c r="AD31" s="23"/>
      <c r="AE31" s="23"/>
      <c r="AF31" s="23"/>
      <c r="AG31" s="23"/>
      <c r="AH31" s="23"/>
      <c r="AI31" s="23"/>
      <c r="AJ31" s="23"/>
      <c r="AK31" s="23"/>
      <c r="AL31" s="23"/>
      <c r="AM31" s="23"/>
      <c r="AN31" s="23"/>
      <c r="AO31" s="23"/>
      <c r="AP31" s="23"/>
    </row>
    <row r="32" s="139" customFormat="true" ht="28.5" hidden="true" customHeight="false" outlineLevel="0" collapsed="false">
      <c r="A32" s="127" t="s">
        <v>93</v>
      </c>
      <c r="B32" s="128" t="s">
        <v>131</v>
      </c>
      <c r="C32" s="108" t="s">
        <v>1138</v>
      </c>
      <c r="D32" s="147" t="s">
        <v>1141</v>
      </c>
      <c r="E32" s="148"/>
      <c r="F32" s="148"/>
      <c r="G32" s="23"/>
      <c r="H32" s="120"/>
      <c r="I32" s="121"/>
      <c r="J32" s="120"/>
      <c r="K32" s="120"/>
      <c r="L32" s="122"/>
      <c r="M32" s="122"/>
      <c r="N32" s="23"/>
      <c r="O32" s="120"/>
      <c r="P32" s="120"/>
      <c r="Q32" s="120"/>
      <c r="R32" s="122"/>
      <c r="S32" s="120"/>
      <c r="T32" s="120"/>
      <c r="U32" s="148"/>
      <c r="V32" s="23"/>
      <c r="W32" s="23"/>
      <c r="X32" s="23"/>
      <c r="Y32" s="23"/>
      <c r="Z32" s="23"/>
      <c r="AA32" s="23"/>
      <c r="AB32" s="23"/>
      <c r="AC32" s="23"/>
      <c r="AD32" s="23"/>
      <c r="AE32" s="23"/>
      <c r="AF32" s="23"/>
      <c r="AG32" s="23"/>
      <c r="AH32" s="23"/>
      <c r="AI32" s="129"/>
      <c r="AJ32" s="129"/>
      <c r="AK32" s="23"/>
      <c r="AL32" s="23"/>
      <c r="AM32" s="23"/>
      <c r="AN32" s="23"/>
      <c r="AO32" s="23"/>
      <c r="AP32" s="23"/>
    </row>
    <row r="33" s="123" customFormat="true" ht="38.25" hidden="true" customHeight="true" outlineLevel="0" collapsed="false">
      <c r="A33" s="108" t="s">
        <v>93</v>
      </c>
      <c r="B33" s="108" t="s">
        <v>137</v>
      </c>
      <c r="C33" s="108" t="s">
        <v>1142</v>
      </c>
      <c r="D33" s="149" t="s">
        <v>1143</v>
      </c>
      <c r="E33" s="120"/>
      <c r="F33" s="120"/>
      <c r="G33" s="120"/>
      <c r="H33" s="120"/>
      <c r="I33" s="121"/>
      <c r="J33" s="120"/>
      <c r="K33" s="120"/>
      <c r="L33" s="122"/>
      <c r="M33" s="122"/>
      <c r="N33" s="23"/>
      <c r="O33" s="120"/>
      <c r="P33" s="120"/>
      <c r="Q33" s="120"/>
      <c r="R33" s="122"/>
      <c r="S33" s="150"/>
      <c r="T33" s="120"/>
      <c r="U33" s="23"/>
      <c r="V33" s="23"/>
      <c r="W33" s="23"/>
      <c r="X33" s="23"/>
      <c r="Y33" s="23"/>
      <c r="Z33" s="23"/>
      <c r="AA33" s="23"/>
      <c r="AB33" s="23"/>
      <c r="AC33" s="23"/>
      <c r="AD33" s="23"/>
      <c r="AE33" s="23"/>
      <c r="AF33" s="23"/>
      <c r="AG33" s="23"/>
      <c r="AH33" s="23"/>
      <c r="AI33" s="23"/>
      <c r="AJ33" s="23"/>
      <c r="AK33" s="23"/>
      <c r="AL33" s="23"/>
      <c r="AM33" s="23"/>
      <c r="AN33" s="23"/>
      <c r="AO33" s="23"/>
      <c r="AP33" s="23"/>
    </row>
    <row r="34" customFormat="false" ht="38.25" hidden="true" customHeight="true" outlineLevel="0" collapsed="false">
      <c r="A34" s="108" t="s">
        <v>93</v>
      </c>
      <c r="B34" s="108" t="s">
        <v>1114</v>
      </c>
      <c r="C34" s="108" t="s">
        <v>1144</v>
      </c>
      <c r="D34" s="108" t="s">
        <v>1145</v>
      </c>
      <c r="E34" s="120"/>
      <c r="F34" s="120"/>
      <c r="G34" s="120"/>
      <c r="H34" s="120"/>
      <c r="I34" s="121"/>
      <c r="J34" s="120"/>
      <c r="K34" s="120"/>
      <c r="L34" s="122"/>
      <c r="M34" s="122"/>
      <c r="O34" s="120"/>
      <c r="P34" s="120"/>
      <c r="Q34" s="120"/>
      <c r="R34" s="122"/>
      <c r="S34" s="120"/>
      <c r="T34" s="120"/>
    </row>
    <row r="35" customFormat="false" ht="38.25" hidden="true" customHeight="true" outlineLevel="0" collapsed="false">
      <c r="A35" s="108" t="s">
        <v>93</v>
      </c>
      <c r="B35" s="108" t="s">
        <v>1114</v>
      </c>
      <c r="C35" s="108" t="s">
        <v>1146</v>
      </c>
      <c r="D35" s="107" t="s">
        <v>1147</v>
      </c>
      <c r="E35" s="120"/>
      <c r="F35" s="120"/>
      <c r="G35" s="120"/>
      <c r="H35" s="120"/>
      <c r="I35" s="121"/>
      <c r="J35" s="120"/>
      <c r="K35" s="120"/>
      <c r="L35" s="122"/>
      <c r="M35" s="122"/>
      <c r="O35" s="120"/>
      <c r="P35" s="120"/>
      <c r="Q35" s="120"/>
      <c r="R35" s="122"/>
      <c r="S35" s="120"/>
      <c r="T35" s="120"/>
    </row>
    <row r="36" s="123" customFormat="true" ht="38.25" hidden="true" customHeight="true" outlineLevel="0" collapsed="false">
      <c r="A36" s="108" t="s">
        <v>93</v>
      </c>
      <c r="B36" s="108" t="s">
        <v>1015</v>
      </c>
      <c r="C36" s="108" t="s">
        <v>1148</v>
      </c>
      <c r="D36" s="119" t="s">
        <v>1149</v>
      </c>
      <c r="E36" s="120"/>
      <c r="F36" s="120"/>
      <c r="G36" s="120"/>
      <c r="H36" s="120"/>
      <c r="I36" s="121"/>
      <c r="J36" s="120"/>
      <c r="K36" s="120"/>
      <c r="L36" s="122"/>
      <c r="M36" s="122"/>
      <c r="N36" s="23"/>
      <c r="O36" s="120"/>
      <c r="P36" s="120"/>
      <c r="Q36" s="120"/>
      <c r="R36" s="122"/>
      <c r="S36" s="120"/>
      <c r="T36" s="120"/>
      <c r="U36" s="23"/>
      <c r="V36" s="23"/>
      <c r="W36" s="23"/>
      <c r="X36" s="23"/>
      <c r="Y36" s="23"/>
      <c r="Z36" s="23"/>
      <c r="AA36" s="23"/>
      <c r="AB36" s="23"/>
      <c r="AC36" s="23"/>
      <c r="AD36" s="23"/>
      <c r="AE36" s="23"/>
      <c r="AF36" s="23"/>
      <c r="AG36" s="23"/>
      <c r="AH36" s="23"/>
      <c r="AI36" s="23"/>
      <c r="AJ36" s="23"/>
      <c r="AK36" s="23"/>
      <c r="AL36" s="23"/>
      <c r="AM36" s="23"/>
      <c r="AN36" s="23"/>
      <c r="AO36" s="23"/>
      <c r="AP36" s="23"/>
    </row>
    <row r="37" customFormat="false" ht="38.25" hidden="true" customHeight="true" outlineLevel="0" collapsed="false">
      <c r="A37" s="108" t="s">
        <v>93</v>
      </c>
      <c r="B37" s="108" t="s">
        <v>1114</v>
      </c>
      <c r="C37" s="108" t="s">
        <v>1150</v>
      </c>
      <c r="D37" s="124" t="s">
        <v>1151</v>
      </c>
      <c r="E37" s="120"/>
      <c r="F37" s="120"/>
      <c r="G37" s="120"/>
      <c r="H37" s="120"/>
      <c r="I37" s="121"/>
      <c r="J37" s="120"/>
      <c r="K37" s="120"/>
      <c r="L37" s="122"/>
      <c r="M37" s="122"/>
      <c r="O37" s="120"/>
      <c r="P37" s="120"/>
      <c r="Q37" s="120"/>
      <c r="R37" s="122"/>
      <c r="S37" s="120"/>
      <c r="T37" s="120"/>
    </row>
    <row r="38" customFormat="false" ht="38.25" hidden="true" customHeight="true" outlineLevel="0" collapsed="false">
      <c r="A38" s="108" t="s">
        <v>93</v>
      </c>
      <c r="B38" s="108" t="s">
        <v>1114</v>
      </c>
      <c r="C38" s="108" t="s">
        <v>1152</v>
      </c>
      <c r="D38" s="108" t="s">
        <v>1153</v>
      </c>
      <c r="E38" s="120"/>
      <c r="F38" s="120"/>
      <c r="G38" s="120"/>
      <c r="H38" s="120"/>
      <c r="I38" s="121"/>
      <c r="J38" s="120"/>
      <c r="K38" s="120"/>
      <c r="L38" s="122"/>
      <c r="M38" s="122"/>
      <c r="O38" s="120"/>
      <c r="P38" s="120"/>
      <c r="Q38" s="120"/>
      <c r="R38" s="122"/>
      <c r="S38" s="120"/>
      <c r="T38" s="120"/>
    </row>
    <row r="39" customFormat="false" ht="38.25" hidden="true" customHeight="true" outlineLevel="0" collapsed="false">
      <c r="A39" s="108" t="s">
        <v>93</v>
      </c>
      <c r="B39" s="108" t="s">
        <v>1114</v>
      </c>
      <c r="C39" s="108" t="s">
        <v>1154</v>
      </c>
      <c r="D39" s="107" t="s">
        <v>1155</v>
      </c>
      <c r="E39" s="120"/>
      <c r="F39" s="120"/>
      <c r="G39" s="120"/>
      <c r="H39" s="120"/>
      <c r="I39" s="121"/>
      <c r="J39" s="120"/>
      <c r="K39" s="120"/>
      <c r="L39" s="122"/>
      <c r="M39" s="122"/>
      <c r="O39" s="120"/>
      <c r="P39" s="120"/>
      <c r="Q39" s="120"/>
      <c r="R39" s="122"/>
      <c r="S39" s="120"/>
      <c r="T39" s="120"/>
    </row>
    <row r="40" s="123" customFormat="true" ht="76.5" hidden="true" customHeight="true" outlineLevel="0" collapsed="false">
      <c r="A40" s="108" t="s">
        <v>180</v>
      </c>
      <c r="B40" s="108" t="s">
        <v>181</v>
      </c>
      <c r="C40" s="108" t="s">
        <v>1156</v>
      </c>
      <c r="D40" s="108" t="s">
        <v>1157</v>
      </c>
      <c r="E40" s="120"/>
      <c r="F40" s="120"/>
      <c r="G40" s="120"/>
      <c r="H40" s="120"/>
      <c r="I40" s="121"/>
      <c r="J40" s="120"/>
      <c r="K40" s="120"/>
      <c r="L40" s="122"/>
      <c r="M40" s="122"/>
      <c r="N40" s="23"/>
      <c r="O40" s="120"/>
      <c r="P40" s="120"/>
      <c r="Q40" s="120"/>
      <c r="R40" s="122"/>
      <c r="S40" s="120"/>
      <c r="T40" s="120"/>
      <c r="U40" s="23"/>
      <c r="V40" s="23"/>
      <c r="W40" s="23"/>
      <c r="X40" s="23"/>
      <c r="Y40" s="23"/>
      <c r="Z40" s="23"/>
      <c r="AA40" s="23"/>
      <c r="AB40" s="23"/>
      <c r="AC40" s="23"/>
      <c r="AD40" s="23"/>
      <c r="AE40" s="23"/>
      <c r="AF40" s="23"/>
      <c r="AG40" s="23"/>
      <c r="AH40" s="23"/>
      <c r="AI40" s="23"/>
      <c r="AJ40" s="23"/>
      <c r="AK40" s="23"/>
      <c r="AL40" s="23"/>
      <c r="AM40" s="23"/>
      <c r="AN40" s="151"/>
      <c r="AO40" s="23"/>
      <c r="AP40" s="151"/>
    </row>
    <row r="41" s="123" customFormat="true" ht="78.75" hidden="true" customHeight="true" outlineLevel="0" collapsed="false">
      <c r="A41" s="108" t="s">
        <v>180</v>
      </c>
      <c r="B41" s="108" t="s">
        <v>181</v>
      </c>
      <c r="C41" s="108" t="s">
        <v>1158</v>
      </c>
      <c r="D41" s="119" t="s">
        <v>1159</v>
      </c>
      <c r="E41" s="120"/>
      <c r="F41" s="120"/>
      <c r="G41" s="120"/>
      <c r="H41" s="120"/>
      <c r="I41" s="121"/>
      <c r="J41" s="120"/>
      <c r="K41" s="120"/>
      <c r="L41" s="122"/>
      <c r="M41" s="122"/>
      <c r="N41" s="23"/>
      <c r="O41" s="120"/>
      <c r="P41" s="120"/>
      <c r="Q41" s="120"/>
      <c r="R41" s="122"/>
      <c r="S41" s="120"/>
      <c r="T41" s="120"/>
      <c r="U41" s="23"/>
      <c r="V41" s="23"/>
      <c r="W41" s="23"/>
      <c r="X41" s="23"/>
      <c r="Y41" s="23"/>
      <c r="Z41" s="23"/>
      <c r="AA41" s="23"/>
      <c r="AB41" s="23"/>
      <c r="AC41" s="23"/>
      <c r="AD41" s="23"/>
      <c r="AE41" s="23"/>
      <c r="AF41" s="23"/>
      <c r="AG41" s="23"/>
      <c r="AH41" s="23"/>
      <c r="AI41" s="23"/>
      <c r="AJ41" s="23"/>
      <c r="AK41" s="23"/>
      <c r="AL41" s="23"/>
      <c r="AM41" s="23"/>
      <c r="AN41" s="23"/>
      <c r="AO41" s="23"/>
      <c r="AP41" s="23"/>
      <c r="AQ41" s="136"/>
    </row>
    <row r="42" s="123" customFormat="true" ht="69.75" hidden="true" customHeight="true" outlineLevel="0" collapsed="false">
      <c r="A42" s="108" t="s">
        <v>180</v>
      </c>
      <c r="B42" s="108" t="s">
        <v>181</v>
      </c>
      <c r="C42" s="108" t="s">
        <v>1160</v>
      </c>
      <c r="D42" s="108" t="s">
        <v>1161</v>
      </c>
      <c r="E42" s="120"/>
      <c r="F42" s="120"/>
      <c r="G42" s="120"/>
      <c r="H42" s="120"/>
      <c r="I42" s="121"/>
      <c r="J42" s="120"/>
      <c r="K42" s="120"/>
      <c r="L42" s="122"/>
      <c r="M42" s="122"/>
      <c r="N42" s="23"/>
      <c r="O42" s="120"/>
      <c r="P42" s="120"/>
      <c r="Q42" s="120"/>
      <c r="R42" s="122"/>
      <c r="S42" s="120"/>
      <c r="T42" s="120"/>
      <c r="U42" s="23"/>
      <c r="V42" s="23"/>
      <c r="W42" s="23"/>
      <c r="X42" s="23"/>
      <c r="Y42" s="23"/>
      <c r="Z42" s="23"/>
      <c r="AA42" s="23"/>
      <c r="AB42" s="23"/>
      <c r="AC42" s="23"/>
      <c r="AD42" s="23"/>
      <c r="AE42" s="23"/>
      <c r="AF42" s="23"/>
      <c r="AG42" s="23"/>
      <c r="AH42" s="23"/>
      <c r="AI42" s="23"/>
      <c r="AJ42" s="23"/>
      <c r="AK42" s="23"/>
      <c r="AL42" s="23"/>
      <c r="AM42" s="23"/>
      <c r="AN42" s="23"/>
      <c r="AO42" s="23"/>
      <c r="AP42" s="23"/>
    </row>
    <row r="43" s="123" customFormat="true" ht="108.75" hidden="true" customHeight="true" outlineLevel="0" collapsed="false">
      <c r="A43" s="108" t="s">
        <v>180</v>
      </c>
      <c r="B43" s="108" t="s">
        <v>181</v>
      </c>
      <c r="C43" s="108" t="s">
        <v>1162</v>
      </c>
      <c r="D43" s="108" t="s">
        <v>1163</v>
      </c>
      <c r="E43" s="120"/>
      <c r="F43" s="120"/>
      <c r="G43" s="120"/>
      <c r="H43" s="120"/>
      <c r="I43" s="121"/>
      <c r="J43" s="120"/>
      <c r="K43" s="120"/>
      <c r="L43" s="122"/>
      <c r="M43" s="122"/>
      <c r="N43" s="23"/>
      <c r="O43" s="120"/>
      <c r="P43" s="120"/>
      <c r="Q43" s="120"/>
      <c r="R43" s="122"/>
      <c r="S43" s="120"/>
      <c r="T43" s="120"/>
      <c r="U43" s="23"/>
      <c r="V43" s="23"/>
      <c r="W43" s="23"/>
      <c r="X43" s="23"/>
      <c r="Y43" s="23"/>
      <c r="Z43" s="23"/>
      <c r="AA43" s="23"/>
      <c r="AB43" s="23"/>
      <c r="AC43" s="23"/>
      <c r="AD43" s="23"/>
      <c r="AE43" s="23"/>
      <c r="AF43" s="23"/>
      <c r="AG43" s="23"/>
      <c r="AH43" s="23"/>
      <c r="AI43" s="23"/>
      <c r="AJ43" s="23"/>
      <c r="AK43" s="23"/>
      <c r="AL43" s="23"/>
      <c r="AM43" s="23"/>
      <c r="AN43" s="23"/>
      <c r="AO43" s="23"/>
      <c r="AP43" s="23"/>
    </row>
    <row r="44" s="123" customFormat="true" ht="51" hidden="true" customHeight="true" outlineLevel="0" collapsed="false">
      <c r="A44" s="108" t="s">
        <v>180</v>
      </c>
      <c r="B44" s="108" t="s">
        <v>181</v>
      </c>
      <c r="C44" s="108" t="s">
        <v>1164</v>
      </c>
      <c r="D44" s="108" t="s">
        <v>1165</v>
      </c>
      <c r="E44" s="120"/>
      <c r="F44" s="120"/>
      <c r="G44" s="120"/>
      <c r="H44" s="120"/>
      <c r="I44" s="121"/>
      <c r="J44" s="120"/>
      <c r="K44" s="120"/>
      <c r="L44" s="122"/>
      <c r="M44" s="122"/>
      <c r="N44" s="23"/>
      <c r="O44" s="120"/>
      <c r="P44" s="120"/>
      <c r="Q44" s="120"/>
      <c r="R44" s="122"/>
      <c r="S44" s="120"/>
      <c r="T44" s="120"/>
      <c r="U44" s="23"/>
      <c r="V44" s="23"/>
      <c r="W44" s="23"/>
      <c r="X44" s="23"/>
      <c r="Y44" s="23"/>
      <c r="Z44" s="23"/>
      <c r="AA44" s="23"/>
      <c r="AB44" s="23"/>
      <c r="AC44" s="23"/>
      <c r="AD44" s="23"/>
      <c r="AE44" s="23"/>
      <c r="AF44" s="23"/>
      <c r="AG44" s="23"/>
      <c r="AH44" s="23"/>
      <c r="AI44" s="23"/>
      <c r="AJ44" s="23"/>
      <c r="AK44" s="23"/>
      <c r="AL44" s="23"/>
      <c r="AM44" s="23"/>
      <c r="AN44" s="23"/>
      <c r="AO44" s="23"/>
      <c r="AP44" s="23"/>
    </row>
    <row r="45" s="153" customFormat="true" ht="28.5" hidden="true" customHeight="false" outlineLevel="0" collapsed="false">
      <c r="A45" s="106" t="s">
        <v>190</v>
      </c>
      <c r="B45" s="106" t="s">
        <v>191</v>
      </c>
      <c r="C45" s="106" t="s">
        <v>1166</v>
      </c>
      <c r="D45" s="106" t="s">
        <v>1167</v>
      </c>
      <c r="E45" s="137"/>
      <c r="F45" s="137"/>
      <c r="G45" s="137"/>
      <c r="H45" s="137"/>
      <c r="I45" s="137"/>
      <c r="J45" s="152"/>
      <c r="K45" s="137"/>
      <c r="L45" s="144"/>
      <c r="M45" s="144"/>
      <c r="O45" s="137"/>
      <c r="P45" s="137"/>
      <c r="Q45" s="137"/>
      <c r="R45" s="144"/>
      <c r="S45" s="137"/>
      <c r="T45" s="137"/>
      <c r="AG45" s="154"/>
    </row>
    <row r="46" s="123" customFormat="true" ht="36" hidden="true" customHeight="true" outlineLevel="0" collapsed="false">
      <c r="A46" s="108" t="s">
        <v>190</v>
      </c>
      <c r="B46" s="108" t="s">
        <v>1168</v>
      </c>
      <c r="C46" s="108" t="s">
        <v>1169</v>
      </c>
      <c r="D46" s="155" t="s">
        <v>1170</v>
      </c>
      <c r="E46" s="120"/>
      <c r="F46" s="120"/>
      <c r="G46" s="120"/>
      <c r="H46" s="120"/>
      <c r="I46" s="121"/>
      <c r="J46" s="120"/>
      <c r="K46" s="120"/>
      <c r="L46" s="122"/>
      <c r="M46" s="122"/>
      <c r="N46" s="23"/>
      <c r="O46" s="120"/>
      <c r="P46" s="120"/>
      <c r="Q46" s="120"/>
      <c r="R46" s="122"/>
      <c r="S46" s="120"/>
      <c r="T46" s="120"/>
      <c r="U46" s="23"/>
      <c r="V46" s="23"/>
      <c r="W46" s="23"/>
      <c r="X46" s="23"/>
      <c r="Y46" s="23"/>
      <c r="Z46" s="23"/>
      <c r="AA46" s="23"/>
      <c r="AB46" s="23"/>
      <c r="AC46" s="23"/>
      <c r="AD46" s="23"/>
      <c r="AE46" s="23"/>
      <c r="AF46" s="23"/>
      <c r="AG46" s="23"/>
      <c r="AH46" s="23"/>
      <c r="AI46" s="23"/>
      <c r="AJ46" s="23"/>
      <c r="AK46" s="23"/>
      <c r="AL46" s="23"/>
      <c r="AM46" s="23"/>
      <c r="AN46" s="23"/>
      <c r="AO46" s="23"/>
      <c r="AP46" s="120"/>
    </row>
    <row r="47" s="139" customFormat="true" ht="64.5" hidden="true" customHeight="false" outlineLevel="0" collapsed="false">
      <c r="A47" s="108" t="s">
        <v>190</v>
      </c>
      <c r="B47" s="128" t="s">
        <v>209</v>
      </c>
      <c r="C47" s="108" t="s">
        <v>1171</v>
      </c>
      <c r="D47" s="119" t="s">
        <v>1172</v>
      </c>
      <c r="E47" s="120"/>
      <c r="F47" s="120"/>
      <c r="G47" s="120"/>
      <c r="H47" s="120"/>
      <c r="I47" s="121"/>
      <c r="J47" s="120"/>
      <c r="K47" s="120"/>
      <c r="L47" s="122"/>
      <c r="M47" s="122"/>
      <c r="N47" s="23"/>
      <c r="O47" s="120"/>
      <c r="P47" s="120"/>
      <c r="Q47" s="120"/>
      <c r="R47" s="122"/>
      <c r="S47" s="120"/>
      <c r="T47" s="120"/>
      <c r="U47" s="69"/>
      <c r="V47" s="23"/>
      <c r="W47" s="23"/>
      <c r="X47" s="23"/>
      <c r="Y47" s="23"/>
      <c r="Z47" s="23"/>
      <c r="AA47" s="23"/>
      <c r="AB47" s="23"/>
      <c r="AC47" s="23"/>
      <c r="AD47" s="23"/>
      <c r="AE47" s="23"/>
      <c r="AF47" s="23"/>
      <c r="AG47" s="23"/>
      <c r="AH47" s="23"/>
      <c r="AI47" s="23"/>
      <c r="AJ47" s="23"/>
      <c r="AK47" s="23"/>
      <c r="AL47" s="23"/>
      <c r="AM47" s="23"/>
      <c r="AN47" s="23"/>
      <c r="AO47" s="23"/>
      <c r="AP47" s="23"/>
      <c r="AQ47" s="156"/>
    </row>
    <row r="48" s="139" customFormat="true" ht="28.5" hidden="true" customHeight="false" outlineLevel="0" collapsed="false">
      <c r="A48" s="108" t="s">
        <v>190</v>
      </c>
      <c r="B48" s="128" t="s">
        <v>209</v>
      </c>
      <c r="C48" s="108" t="s">
        <v>1173</v>
      </c>
      <c r="D48" s="128" t="s">
        <v>1174</v>
      </c>
      <c r="E48" s="120"/>
      <c r="F48" s="120"/>
      <c r="G48" s="120"/>
      <c r="H48" s="120"/>
      <c r="I48" s="121"/>
      <c r="J48" s="120"/>
      <c r="K48" s="120"/>
      <c r="L48" s="122"/>
      <c r="M48" s="122"/>
      <c r="N48" s="23"/>
      <c r="O48" s="120"/>
      <c r="P48" s="120"/>
      <c r="Q48" s="120"/>
      <c r="R48" s="122"/>
      <c r="S48" s="120"/>
      <c r="T48" s="120"/>
      <c r="U48" s="69"/>
      <c r="V48" s="23"/>
      <c r="W48" s="23"/>
      <c r="X48" s="23"/>
      <c r="Y48" s="23"/>
      <c r="Z48" s="23"/>
      <c r="AA48" s="23"/>
      <c r="AB48" s="23"/>
      <c r="AC48" s="23"/>
      <c r="AD48" s="23"/>
      <c r="AE48" s="23"/>
      <c r="AF48" s="23"/>
      <c r="AG48" s="23"/>
      <c r="AH48" s="23"/>
      <c r="AI48" s="23"/>
      <c r="AJ48" s="23"/>
      <c r="AK48" s="23"/>
      <c r="AL48" s="23"/>
      <c r="AM48" s="23"/>
      <c r="AN48" s="23"/>
      <c r="AO48" s="23"/>
      <c r="AP48" s="23"/>
      <c r="AQ48" s="156"/>
    </row>
    <row r="49" s="157" customFormat="true" ht="99.75" hidden="true" customHeight="true" outlineLevel="0" collapsed="false">
      <c r="A49" s="106" t="s">
        <v>190</v>
      </c>
      <c r="B49" s="106" t="s">
        <v>191</v>
      </c>
      <c r="C49" s="106" t="s">
        <v>1175</v>
      </c>
      <c r="D49" s="106" t="s">
        <v>1176</v>
      </c>
      <c r="E49" s="137"/>
      <c r="F49" s="137"/>
      <c r="G49" s="137"/>
      <c r="H49" s="137"/>
      <c r="I49" s="137"/>
      <c r="J49" s="137"/>
      <c r="K49" s="137"/>
      <c r="L49" s="144"/>
      <c r="M49" s="144"/>
      <c r="O49" s="137"/>
      <c r="P49" s="137"/>
      <c r="Q49" s="137"/>
      <c r="R49" s="144"/>
      <c r="S49" s="137"/>
      <c r="T49" s="137"/>
    </row>
    <row r="50" s="123" customFormat="true" ht="36" hidden="true" customHeight="true" outlineLevel="0" collapsed="false">
      <c r="A50" s="108" t="s">
        <v>190</v>
      </c>
      <c r="B50" s="108" t="s">
        <v>1168</v>
      </c>
      <c r="C50" s="108" t="s">
        <v>1177</v>
      </c>
      <c r="D50" s="108" t="s">
        <v>1178</v>
      </c>
      <c r="E50" s="120"/>
      <c r="F50" s="120"/>
      <c r="G50" s="120"/>
      <c r="H50" s="120"/>
      <c r="I50" s="121"/>
      <c r="J50" s="120"/>
      <c r="K50" s="120"/>
      <c r="L50" s="122"/>
      <c r="M50" s="122"/>
      <c r="N50" s="23"/>
      <c r="O50" s="120"/>
      <c r="P50" s="120"/>
      <c r="Q50" s="120"/>
      <c r="R50" s="122"/>
      <c r="S50" s="120"/>
      <c r="T50" s="120"/>
      <c r="U50" s="23"/>
      <c r="V50" s="23"/>
      <c r="W50" s="23"/>
      <c r="X50" s="23"/>
      <c r="Y50" s="23"/>
      <c r="Z50" s="23"/>
      <c r="AA50" s="23"/>
      <c r="AB50" s="23"/>
      <c r="AC50" s="23"/>
      <c r="AD50" s="23"/>
      <c r="AE50" s="23"/>
      <c r="AF50" s="23"/>
      <c r="AG50" s="23"/>
      <c r="AH50" s="23"/>
      <c r="AI50" s="23"/>
      <c r="AJ50" s="23"/>
      <c r="AK50" s="23"/>
      <c r="AL50" s="23"/>
      <c r="AM50" s="23"/>
      <c r="AN50" s="23"/>
      <c r="AO50" s="23"/>
      <c r="AP50" s="120"/>
    </row>
    <row r="51" s="139" customFormat="true" ht="93.75" hidden="true" customHeight="true" outlineLevel="0" collapsed="false">
      <c r="A51" s="108" t="s">
        <v>190</v>
      </c>
      <c r="B51" s="128" t="s">
        <v>209</v>
      </c>
      <c r="C51" s="108" t="s">
        <v>1179</v>
      </c>
      <c r="D51" s="119" t="s">
        <v>1180</v>
      </c>
      <c r="E51" s="120"/>
      <c r="F51" s="120"/>
      <c r="G51" s="120"/>
      <c r="H51" s="120"/>
      <c r="I51" s="121"/>
      <c r="J51" s="120"/>
      <c r="K51" s="120"/>
      <c r="L51" s="122"/>
      <c r="M51" s="122"/>
      <c r="N51" s="23"/>
      <c r="O51" s="120"/>
      <c r="P51" s="120"/>
      <c r="Q51" s="120"/>
      <c r="R51" s="122"/>
      <c r="S51" s="120"/>
      <c r="T51" s="120"/>
      <c r="U51" s="69"/>
      <c r="V51" s="23"/>
      <c r="W51" s="23"/>
      <c r="X51" s="23"/>
      <c r="Y51" s="23"/>
      <c r="Z51" s="23"/>
      <c r="AA51" s="23"/>
      <c r="AB51" s="23"/>
      <c r="AC51" s="23"/>
      <c r="AD51" s="23"/>
      <c r="AE51" s="23"/>
      <c r="AF51" s="23"/>
      <c r="AG51" s="23"/>
      <c r="AH51" s="23"/>
      <c r="AI51" s="23"/>
      <c r="AJ51" s="23"/>
      <c r="AK51" s="23"/>
      <c r="AL51" s="23"/>
      <c r="AM51" s="23"/>
      <c r="AN51" s="23"/>
      <c r="AO51" s="23"/>
      <c r="AP51" s="23"/>
      <c r="AQ51" s="156"/>
    </row>
    <row r="52" s="123" customFormat="true" ht="39" hidden="true" customHeight="true" outlineLevel="0" collapsed="false">
      <c r="A52" s="108" t="s">
        <v>190</v>
      </c>
      <c r="B52" s="108" t="s">
        <v>1168</v>
      </c>
      <c r="C52" s="108" t="s">
        <v>1181</v>
      </c>
      <c r="D52" s="108" t="s">
        <v>1182</v>
      </c>
      <c r="E52" s="121"/>
      <c r="F52" s="120"/>
      <c r="G52" s="120"/>
      <c r="H52" s="120"/>
      <c r="I52" s="121"/>
      <c r="J52" s="120"/>
      <c r="K52" s="120"/>
      <c r="L52" s="122"/>
      <c r="M52" s="122"/>
      <c r="N52" s="23"/>
      <c r="O52" s="120"/>
      <c r="P52" s="120"/>
      <c r="Q52" s="120"/>
      <c r="R52" s="122"/>
      <c r="S52" s="120"/>
      <c r="T52" s="120"/>
      <c r="U52" s="23"/>
      <c r="V52" s="23"/>
      <c r="W52" s="23"/>
      <c r="X52" s="23"/>
      <c r="Y52" s="23"/>
      <c r="Z52" s="23"/>
      <c r="AA52" s="23"/>
      <c r="AB52" s="23"/>
      <c r="AC52" s="23"/>
      <c r="AD52" s="23"/>
      <c r="AE52" s="23"/>
      <c r="AF52" s="23"/>
      <c r="AG52" s="23"/>
      <c r="AH52" s="23"/>
      <c r="AI52" s="23"/>
      <c r="AJ52" s="23"/>
      <c r="AK52" s="23"/>
      <c r="AL52" s="23"/>
      <c r="AM52" s="23"/>
      <c r="AN52" s="23"/>
      <c r="AO52" s="23"/>
      <c r="AP52" s="120"/>
    </row>
    <row r="53" s="139" customFormat="true" ht="105" hidden="true" customHeight="true" outlineLevel="0" collapsed="false">
      <c r="A53" s="108" t="s">
        <v>190</v>
      </c>
      <c r="B53" s="128" t="s">
        <v>209</v>
      </c>
      <c r="C53" s="108" t="s">
        <v>1183</v>
      </c>
      <c r="D53" s="128" t="s">
        <v>1184</v>
      </c>
      <c r="E53" s="120"/>
      <c r="F53" s="120"/>
      <c r="G53" s="120"/>
      <c r="H53" s="120"/>
      <c r="I53" s="121"/>
      <c r="J53" s="120"/>
      <c r="K53" s="120"/>
      <c r="L53" s="122"/>
      <c r="M53" s="122"/>
      <c r="N53" s="23"/>
      <c r="O53" s="120"/>
      <c r="P53" s="120"/>
      <c r="Q53" s="120"/>
      <c r="R53" s="122"/>
      <c r="S53" s="120"/>
      <c r="T53" s="120"/>
      <c r="U53" s="69"/>
      <c r="V53" s="23"/>
      <c r="W53" s="23"/>
      <c r="X53" s="23"/>
      <c r="Y53" s="23"/>
      <c r="Z53" s="23"/>
      <c r="AA53" s="23"/>
      <c r="AB53" s="23"/>
      <c r="AC53" s="23"/>
      <c r="AD53" s="23"/>
      <c r="AE53" s="23"/>
      <c r="AF53" s="23"/>
      <c r="AG53" s="23"/>
      <c r="AH53" s="23"/>
      <c r="AI53" s="23"/>
      <c r="AJ53" s="23"/>
      <c r="AK53" s="23"/>
      <c r="AL53" s="23"/>
      <c r="AM53" s="23"/>
      <c r="AN53" s="23"/>
      <c r="AO53" s="23"/>
      <c r="AP53" s="23"/>
      <c r="AQ53" s="156"/>
    </row>
    <row r="54" s="123" customFormat="true" ht="60.6" hidden="true" customHeight="true" outlineLevel="0" collapsed="false">
      <c r="A54" s="108" t="s">
        <v>190</v>
      </c>
      <c r="B54" s="108" t="s">
        <v>1168</v>
      </c>
      <c r="C54" s="108" t="s">
        <v>1185</v>
      </c>
      <c r="D54" s="108" t="s">
        <v>1186</v>
      </c>
      <c r="E54" s="120"/>
      <c r="F54" s="120"/>
      <c r="G54" s="120"/>
      <c r="H54" s="120"/>
      <c r="I54" s="121"/>
      <c r="J54" s="120"/>
      <c r="K54" s="120"/>
      <c r="L54" s="122"/>
      <c r="M54" s="122"/>
      <c r="N54" s="23"/>
      <c r="O54" s="120"/>
      <c r="P54" s="120"/>
      <c r="Q54" s="120"/>
      <c r="R54" s="122"/>
      <c r="S54" s="120"/>
      <c r="T54" s="120"/>
      <c r="U54" s="23"/>
      <c r="V54" s="23"/>
      <c r="W54" s="23"/>
      <c r="X54" s="23"/>
      <c r="Y54" s="23"/>
      <c r="Z54" s="23"/>
      <c r="AA54" s="23"/>
      <c r="AB54" s="23"/>
      <c r="AC54" s="23"/>
      <c r="AD54" s="23"/>
      <c r="AE54" s="23"/>
      <c r="AF54" s="23"/>
      <c r="AG54" s="23"/>
      <c r="AH54" s="23"/>
      <c r="AI54" s="23"/>
      <c r="AJ54" s="23"/>
      <c r="AK54" s="23"/>
      <c r="AL54" s="23"/>
      <c r="AM54" s="23"/>
      <c r="AN54" s="23"/>
      <c r="AO54" s="23"/>
      <c r="AP54" s="120"/>
    </row>
    <row r="55" s="123" customFormat="true" ht="115.5" hidden="true" customHeight="true" outlineLevel="0" collapsed="false">
      <c r="A55" s="108" t="s">
        <v>190</v>
      </c>
      <c r="B55" s="108" t="s">
        <v>1168</v>
      </c>
      <c r="C55" s="108" t="s">
        <v>1187</v>
      </c>
      <c r="D55" s="149" t="s">
        <v>1188</v>
      </c>
      <c r="E55" s="120"/>
      <c r="F55" s="120"/>
      <c r="G55" s="120"/>
      <c r="H55" s="120"/>
      <c r="I55" s="121"/>
      <c r="J55" s="120"/>
      <c r="K55" s="120"/>
      <c r="L55" s="122"/>
      <c r="M55" s="122"/>
      <c r="N55" s="23"/>
      <c r="O55" s="120"/>
      <c r="P55" s="120"/>
      <c r="Q55" s="120"/>
      <c r="R55" s="122"/>
      <c r="S55" s="120"/>
      <c r="T55" s="120"/>
      <c r="U55" s="23"/>
      <c r="V55" s="23"/>
      <c r="W55" s="23"/>
      <c r="X55" s="23"/>
      <c r="Y55" s="23"/>
      <c r="Z55" s="23"/>
      <c r="AA55" s="23"/>
      <c r="AB55" s="23"/>
      <c r="AC55" s="23"/>
      <c r="AD55" s="23"/>
      <c r="AE55" s="23"/>
      <c r="AF55" s="23"/>
      <c r="AG55" s="23"/>
      <c r="AH55" s="23"/>
      <c r="AI55" s="23"/>
      <c r="AJ55" s="23"/>
      <c r="AK55" s="23"/>
      <c r="AL55" s="23"/>
      <c r="AM55" s="23"/>
      <c r="AN55" s="23"/>
      <c r="AO55" s="23"/>
      <c r="AP55" s="120"/>
    </row>
    <row r="56" s="118" customFormat="true" ht="470.25" hidden="true" customHeight="false" outlineLevel="0" collapsed="false">
      <c r="A56" s="106" t="s">
        <v>190</v>
      </c>
      <c r="B56" s="108" t="s">
        <v>191</v>
      </c>
      <c r="C56" s="106" t="s">
        <v>1189</v>
      </c>
      <c r="D56" s="108" t="s">
        <v>1190</v>
      </c>
      <c r="E56" s="137"/>
      <c r="F56" s="137"/>
      <c r="G56" s="137"/>
      <c r="H56" s="137"/>
      <c r="I56" s="137"/>
      <c r="J56" s="158"/>
      <c r="K56" s="137"/>
      <c r="L56" s="144"/>
      <c r="M56" s="144"/>
      <c r="O56" s="137"/>
      <c r="P56" s="137"/>
      <c r="Q56" s="137"/>
      <c r="R56" s="144"/>
      <c r="S56" s="137"/>
      <c r="T56" s="137"/>
    </row>
    <row r="57" s="118" customFormat="true" ht="28.5" hidden="true" customHeight="false" outlineLevel="0" collapsed="false">
      <c r="A57" s="106" t="s">
        <v>190</v>
      </c>
      <c r="B57" s="108" t="s">
        <v>191</v>
      </c>
      <c r="C57" s="106" t="s">
        <v>1191</v>
      </c>
      <c r="D57" s="108" t="s">
        <v>1192</v>
      </c>
      <c r="E57" s="137"/>
      <c r="F57" s="137"/>
      <c r="G57" s="137"/>
      <c r="H57" s="137"/>
      <c r="I57" s="137"/>
      <c r="J57" s="158"/>
      <c r="K57" s="137"/>
      <c r="L57" s="144"/>
      <c r="M57" s="144"/>
      <c r="O57" s="137"/>
      <c r="P57" s="120"/>
      <c r="Q57" s="137"/>
      <c r="R57" s="144"/>
      <c r="S57" s="137"/>
      <c r="T57" s="137"/>
    </row>
    <row r="58" s="123" customFormat="true" ht="51" hidden="true" customHeight="true" outlineLevel="0" collapsed="false">
      <c r="A58" s="108" t="s">
        <v>217</v>
      </c>
      <c r="B58" s="108" t="s">
        <v>240</v>
      </c>
      <c r="C58" s="108" t="s">
        <v>1193</v>
      </c>
      <c r="D58" s="108" t="s">
        <v>1194</v>
      </c>
      <c r="E58" s="120"/>
      <c r="F58" s="120"/>
      <c r="G58" s="120"/>
      <c r="H58" s="120"/>
      <c r="I58" s="121"/>
      <c r="J58" s="120"/>
      <c r="K58" s="120"/>
      <c r="L58" s="122"/>
      <c r="M58" s="122"/>
      <c r="N58" s="23"/>
      <c r="O58" s="120"/>
      <c r="P58" s="120"/>
      <c r="Q58" s="120"/>
      <c r="R58" s="122"/>
      <c r="S58" s="120"/>
      <c r="T58" s="120"/>
      <c r="U58" s="23"/>
      <c r="V58" s="23"/>
      <c r="W58" s="23"/>
      <c r="X58" s="23"/>
      <c r="Y58" s="23"/>
      <c r="Z58" s="23"/>
      <c r="AA58" s="23"/>
      <c r="AB58" s="23"/>
      <c r="AC58" s="23"/>
      <c r="AD58" s="23"/>
      <c r="AE58" s="23"/>
      <c r="AF58" s="23"/>
      <c r="AG58" s="23"/>
      <c r="AH58" s="23"/>
      <c r="AI58" s="23"/>
      <c r="AJ58" s="23"/>
      <c r="AK58" s="23"/>
      <c r="AL58" s="23"/>
      <c r="AM58" s="23"/>
      <c r="AN58" s="23"/>
      <c r="AO58" s="23"/>
      <c r="AP58" s="23"/>
    </row>
    <row r="59" s="123" customFormat="true" ht="89.25" hidden="true" customHeight="true" outlineLevel="0" collapsed="false">
      <c r="A59" s="108" t="s">
        <v>217</v>
      </c>
      <c r="B59" s="43" t="s">
        <v>271</v>
      </c>
      <c r="C59" s="108" t="s">
        <v>1195</v>
      </c>
      <c r="D59" s="119" t="s">
        <v>1196</v>
      </c>
      <c r="E59" s="120"/>
      <c r="F59" s="120"/>
      <c r="G59" s="120"/>
      <c r="H59" s="120"/>
      <c r="I59" s="121"/>
      <c r="J59" s="120"/>
      <c r="K59" s="120"/>
      <c r="L59" s="122"/>
      <c r="M59" s="122"/>
      <c r="N59" s="23"/>
      <c r="O59" s="120"/>
      <c r="P59" s="120"/>
      <c r="Q59" s="120"/>
      <c r="R59" s="122"/>
      <c r="S59" s="120"/>
      <c r="T59" s="120"/>
      <c r="U59" s="23"/>
      <c r="V59" s="23"/>
      <c r="W59" s="23"/>
      <c r="X59" s="23"/>
      <c r="Y59" s="23"/>
      <c r="Z59" s="23"/>
      <c r="AA59" s="23"/>
      <c r="AB59" s="23"/>
      <c r="AC59" s="23"/>
      <c r="AD59" s="23"/>
      <c r="AE59" s="23"/>
      <c r="AF59" s="23"/>
      <c r="AG59" s="23"/>
      <c r="AH59" s="23"/>
      <c r="AI59" s="23"/>
      <c r="AJ59" s="23"/>
      <c r="AK59" s="23"/>
      <c r="AL59" s="23"/>
      <c r="AM59" s="23"/>
      <c r="AN59" s="23"/>
      <c r="AO59" s="23"/>
      <c r="AP59" s="23"/>
    </row>
    <row r="60" s="123" customFormat="true" ht="37.5" hidden="true" customHeight="false" outlineLevel="0" collapsed="false">
      <c r="A60" s="108" t="s">
        <v>217</v>
      </c>
      <c r="B60" s="43" t="s">
        <v>271</v>
      </c>
      <c r="C60" s="108" t="s">
        <v>1197</v>
      </c>
      <c r="D60" s="119" t="s">
        <v>1198</v>
      </c>
      <c r="E60" s="120"/>
      <c r="F60" s="120"/>
      <c r="G60" s="120"/>
      <c r="H60" s="120"/>
      <c r="I60" s="121"/>
      <c r="J60" s="120"/>
      <c r="K60" s="120"/>
      <c r="L60" s="122"/>
      <c r="M60" s="122"/>
      <c r="N60" s="23"/>
      <c r="O60" s="120"/>
      <c r="P60" s="120"/>
      <c r="Q60" s="120"/>
      <c r="R60" s="122"/>
      <c r="S60" s="120"/>
      <c r="T60" s="120"/>
      <c r="U60" s="23"/>
      <c r="V60" s="23"/>
      <c r="W60" s="23"/>
      <c r="X60" s="23"/>
      <c r="Y60" s="23"/>
      <c r="Z60" s="23"/>
      <c r="AA60" s="23"/>
      <c r="AB60" s="23"/>
      <c r="AC60" s="23"/>
      <c r="AD60" s="23"/>
      <c r="AE60" s="23"/>
      <c r="AF60" s="23"/>
      <c r="AG60" s="23"/>
      <c r="AH60" s="23"/>
      <c r="AI60" s="23"/>
      <c r="AJ60" s="23"/>
      <c r="AK60" s="23"/>
      <c r="AL60" s="23"/>
      <c r="AM60" s="23"/>
      <c r="AN60" s="23"/>
      <c r="AO60" s="23"/>
      <c r="AP60" s="23"/>
    </row>
    <row r="61" s="123" customFormat="true" ht="42.75" hidden="true" customHeight="true" outlineLevel="0" collapsed="false">
      <c r="A61" s="108" t="s">
        <v>217</v>
      </c>
      <c r="B61" s="43" t="s">
        <v>271</v>
      </c>
      <c r="C61" s="108" t="s">
        <v>1199</v>
      </c>
      <c r="D61" s="119" t="s">
        <v>1200</v>
      </c>
      <c r="E61" s="120"/>
      <c r="F61" s="120"/>
      <c r="G61" s="120"/>
      <c r="H61" s="120"/>
      <c r="I61" s="121"/>
      <c r="J61" s="120"/>
      <c r="K61" s="120"/>
      <c r="L61" s="122"/>
      <c r="M61" s="122"/>
      <c r="N61" s="23"/>
      <c r="O61" s="120"/>
      <c r="P61" s="120"/>
      <c r="Q61" s="120"/>
      <c r="R61" s="122"/>
      <c r="S61" s="120"/>
      <c r="T61" s="120"/>
      <c r="U61" s="23"/>
      <c r="V61" s="23"/>
      <c r="W61" s="23"/>
      <c r="X61" s="23"/>
      <c r="Y61" s="23"/>
      <c r="Z61" s="23"/>
      <c r="AA61" s="23"/>
      <c r="AB61" s="23"/>
      <c r="AC61" s="23"/>
      <c r="AD61" s="23"/>
      <c r="AE61" s="23"/>
      <c r="AF61" s="23"/>
      <c r="AG61" s="23"/>
      <c r="AH61" s="23"/>
      <c r="AI61" s="23"/>
      <c r="AJ61" s="23"/>
      <c r="AK61" s="23"/>
      <c r="AL61" s="23"/>
      <c r="AM61" s="23"/>
      <c r="AN61" s="23"/>
      <c r="AO61" s="23"/>
      <c r="AP61" s="23"/>
    </row>
    <row r="62" customFormat="false" ht="38.25" hidden="true" customHeight="true" outlineLevel="0" collapsed="false">
      <c r="A62" s="127" t="s">
        <v>217</v>
      </c>
      <c r="B62" s="128" t="s">
        <v>259</v>
      </c>
      <c r="C62" s="108" t="s">
        <v>1201</v>
      </c>
      <c r="D62" s="128" t="s">
        <v>1202</v>
      </c>
      <c r="E62" s="120"/>
      <c r="F62" s="120"/>
      <c r="G62" s="120"/>
      <c r="H62" s="120"/>
      <c r="I62" s="121"/>
      <c r="J62" s="120"/>
      <c r="K62" s="120"/>
      <c r="L62" s="122"/>
      <c r="M62" s="122"/>
      <c r="N62" s="23"/>
      <c r="O62" s="120"/>
      <c r="P62" s="120"/>
      <c r="Q62" s="120"/>
      <c r="R62" s="122"/>
      <c r="S62" s="120"/>
      <c r="T62" s="120"/>
    </row>
    <row r="63" s="123" customFormat="true" ht="46.15" hidden="true" customHeight="true" outlineLevel="0" collapsed="false">
      <c r="A63" s="108" t="s">
        <v>217</v>
      </c>
      <c r="B63" s="43" t="s">
        <v>271</v>
      </c>
      <c r="C63" s="108" t="s">
        <v>1203</v>
      </c>
      <c r="D63" s="149" t="s">
        <v>1204</v>
      </c>
      <c r="E63" s="120"/>
      <c r="F63" s="120"/>
      <c r="G63" s="120"/>
      <c r="H63" s="120"/>
      <c r="I63" s="121"/>
      <c r="J63" s="120"/>
      <c r="K63" s="120"/>
      <c r="L63" s="122"/>
      <c r="M63" s="122"/>
      <c r="N63" s="23"/>
      <c r="O63" s="120"/>
      <c r="P63" s="120"/>
      <c r="Q63" s="120"/>
      <c r="R63" s="122"/>
      <c r="S63" s="120"/>
      <c r="T63" s="120"/>
      <c r="U63" s="23"/>
      <c r="V63" s="23"/>
      <c r="W63" s="23"/>
      <c r="X63" s="23"/>
      <c r="Y63" s="23"/>
      <c r="Z63" s="23"/>
      <c r="AA63" s="23"/>
      <c r="AB63" s="23"/>
      <c r="AC63" s="23"/>
      <c r="AD63" s="23"/>
      <c r="AE63" s="23"/>
      <c r="AF63" s="23"/>
      <c r="AG63" s="23"/>
      <c r="AH63" s="23"/>
      <c r="AI63" s="23"/>
      <c r="AJ63" s="23"/>
      <c r="AK63" s="23"/>
      <c r="AL63" s="23"/>
      <c r="AM63" s="23"/>
      <c r="AN63" s="23"/>
      <c r="AO63" s="23"/>
      <c r="AP63" s="23"/>
    </row>
    <row r="64" s="123" customFormat="true" ht="38.25" hidden="true" customHeight="true" outlineLevel="0" collapsed="false">
      <c r="A64" s="108" t="s">
        <v>217</v>
      </c>
      <c r="B64" s="108" t="s">
        <v>252</v>
      </c>
      <c r="C64" s="108" t="s">
        <v>1205</v>
      </c>
      <c r="D64" s="119" t="s">
        <v>1206</v>
      </c>
      <c r="E64" s="120"/>
      <c r="F64" s="120"/>
      <c r="G64" s="120"/>
      <c r="H64" s="120"/>
      <c r="I64" s="121"/>
      <c r="J64" s="120"/>
      <c r="K64" s="120"/>
      <c r="L64" s="122"/>
      <c r="M64" s="122"/>
      <c r="N64" s="23"/>
      <c r="O64" s="120"/>
      <c r="P64" s="120"/>
      <c r="Q64" s="120"/>
      <c r="R64" s="122"/>
      <c r="S64" s="120"/>
      <c r="T64" s="120"/>
      <c r="U64" s="23"/>
      <c r="V64" s="23"/>
      <c r="W64" s="23"/>
      <c r="X64" s="23"/>
      <c r="Y64" s="23"/>
      <c r="Z64" s="23"/>
      <c r="AA64" s="23"/>
      <c r="AB64" s="23"/>
      <c r="AC64" s="23"/>
      <c r="AD64" s="23"/>
      <c r="AE64" s="23"/>
      <c r="AF64" s="23"/>
      <c r="AG64" s="23"/>
      <c r="AH64" s="23"/>
      <c r="AI64" s="23"/>
      <c r="AJ64" s="23"/>
      <c r="AK64" s="23"/>
      <c r="AL64" s="23"/>
      <c r="AM64" s="23"/>
      <c r="AN64" s="23"/>
      <c r="AO64" s="23"/>
      <c r="AP64" s="23"/>
    </row>
    <row r="65" s="123" customFormat="true" ht="38.25" hidden="true" customHeight="true" outlineLevel="0" collapsed="false">
      <c r="A65" s="108" t="s">
        <v>217</v>
      </c>
      <c r="B65" s="108" t="s">
        <v>252</v>
      </c>
      <c r="C65" s="108" t="s">
        <v>1207</v>
      </c>
      <c r="D65" s="145" t="s">
        <v>1208</v>
      </c>
      <c r="E65" s="120"/>
      <c r="F65" s="120"/>
      <c r="G65" s="120"/>
      <c r="H65" s="120"/>
      <c r="I65" s="121"/>
      <c r="J65" s="120"/>
      <c r="K65" s="120"/>
      <c r="L65" s="122"/>
      <c r="M65" s="122"/>
      <c r="N65" s="23"/>
      <c r="O65" s="120"/>
      <c r="P65" s="120"/>
      <c r="Q65" s="120"/>
      <c r="R65" s="122"/>
      <c r="S65" s="120"/>
      <c r="T65" s="120"/>
      <c r="U65" s="23"/>
      <c r="V65" s="23"/>
      <c r="W65" s="23"/>
      <c r="X65" s="23"/>
      <c r="Y65" s="23"/>
      <c r="Z65" s="23"/>
      <c r="AA65" s="23"/>
      <c r="AB65" s="23"/>
      <c r="AC65" s="23"/>
      <c r="AD65" s="23"/>
      <c r="AE65" s="23"/>
      <c r="AF65" s="23"/>
      <c r="AG65" s="23"/>
      <c r="AH65" s="23"/>
      <c r="AI65" s="23"/>
      <c r="AJ65" s="23"/>
      <c r="AK65" s="23"/>
      <c r="AL65" s="23"/>
      <c r="AM65" s="23"/>
      <c r="AN65" s="23"/>
      <c r="AO65" s="23"/>
      <c r="AP65" s="23"/>
    </row>
    <row r="66" s="161" customFormat="true" ht="51" hidden="true" customHeight="true" outlineLevel="0" collapsed="false">
      <c r="A66" s="108" t="s">
        <v>217</v>
      </c>
      <c r="B66" s="108" t="s">
        <v>227</v>
      </c>
      <c r="C66" s="108" t="s">
        <v>1209</v>
      </c>
      <c r="D66" s="119" t="s">
        <v>1210</v>
      </c>
      <c r="E66" s="120"/>
      <c r="F66" s="159"/>
      <c r="G66" s="159"/>
      <c r="H66" s="120"/>
      <c r="I66" s="121"/>
      <c r="J66" s="120"/>
      <c r="K66" s="120"/>
      <c r="L66" s="122"/>
      <c r="M66" s="122"/>
      <c r="N66" s="23"/>
      <c r="O66" s="120"/>
      <c r="P66" s="120"/>
      <c r="Q66" s="120"/>
      <c r="R66" s="160"/>
      <c r="S66" s="120"/>
      <c r="T66" s="120"/>
      <c r="U66" s="23"/>
      <c r="V66" s="23"/>
      <c r="W66" s="23"/>
      <c r="X66" s="23"/>
      <c r="Y66" s="23"/>
      <c r="Z66" s="23"/>
      <c r="AA66" s="23"/>
      <c r="AB66" s="23"/>
      <c r="AC66" s="23"/>
      <c r="AD66" s="23"/>
      <c r="AE66" s="23"/>
      <c r="AF66" s="23"/>
      <c r="AG66" s="23"/>
      <c r="AH66" s="23"/>
      <c r="AI66" s="23"/>
      <c r="AJ66" s="23"/>
      <c r="AK66" s="23"/>
      <c r="AL66" s="23"/>
      <c r="AM66" s="23"/>
      <c r="AN66" s="23"/>
      <c r="AO66" s="23"/>
      <c r="AP66" s="23"/>
    </row>
    <row r="67" s="123" customFormat="true" ht="102" hidden="true" customHeight="true" outlineLevel="0" collapsed="false">
      <c r="A67" s="108" t="s">
        <v>217</v>
      </c>
      <c r="B67" s="108" t="s">
        <v>218</v>
      </c>
      <c r="C67" s="108" t="s">
        <v>1211</v>
      </c>
      <c r="D67" s="119" t="s">
        <v>1212</v>
      </c>
      <c r="E67" s="120"/>
      <c r="F67" s="120"/>
      <c r="G67" s="120"/>
      <c r="H67" s="120"/>
      <c r="I67" s="121"/>
      <c r="J67" s="120"/>
      <c r="K67" s="120"/>
      <c r="L67" s="122"/>
      <c r="M67" s="122"/>
      <c r="N67" s="23"/>
      <c r="O67" s="120"/>
      <c r="P67" s="120"/>
      <c r="Q67" s="120"/>
      <c r="R67" s="122"/>
      <c r="S67" s="120"/>
      <c r="T67" s="120"/>
      <c r="U67" s="23"/>
      <c r="V67" s="23"/>
      <c r="W67" s="23"/>
      <c r="X67" s="23"/>
      <c r="Y67" s="23"/>
      <c r="Z67" s="23"/>
      <c r="AA67" s="23"/>
      <c r="AB67" s="23"/>
      <c r="AC67" s="23"/>
      <c r="AD67" s="23"/>
      <c r="AE67" s="23"/>
      <c r="AF67" s="23"/>
      <c r="AG67" s="23"/>
      <c r="AH67" s="23"/>
      <c r="AI67" s="23"/>
      <c r="AJ67" s="23"/>
      <c r="AK67" s="23"/>
      <c r="AL67" s="23"/>
      <c r="AM67" s="23"/>
      <c r="AN67" s="23"/>
      <c r="AO67" s="23"/>
      <c r="AP67" s="23"/>
    </row>
    <row r="68" s="168" customFormat="true" ht="38.25" hidden="true" customHeight="true" outlineLevel="0" collapsed="false">
      <c r="A68" s="162"/>
      <c r="B68" s="163"/>
      <c r="C68" s="164"/>
      <c r="D68" s="163"/>
      <c r="E68" s="165"/>
      <c r="F68" s="165"/>
      <c r="G68" s="165"/>
      <c r="H68" s="165"/>
      <c r="I68" s="165"/>
      <c r="J68" s="165"/>
      <c r="K68" s="165"/>
      <c r="L68" s="166"/>
      <c r="M68" s="166"/>
      <c r="N68" s="167"/>
      <c r="O68" s="165"/>
      <c r="P68" s="165"/>
      <c r="Q68" s="165"/>
      <c r="R68" s="166"/>
      <c r="S68" s="165"/>
      <c r="T68" s="165"/>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row>
    <row r="69" s="123" customFormat="true" ht="51" hidden="true" customHeight="true" outlineLevel="0" collapsed="false">
      <c r="A69" s="108" t="s">
        <v>217</v>
      </c>
      <c r="B69" s="108" t="s">
        <v>218</v>
      </c>
      <c r="C69" s="108" t="s">
        <v>1213</v>
      </c>
      <c r="D69" s="108" t="s">
        <v>1214</v>
      </c>
      <c r="E69" s="23"/>
      <c r="F69" s="23"/>
      <c r="G69" s="23"/>
      <c r="H69" s="120"/>
      <c r="I69" s="121"/>
      <c r="J69" s="120"/>
      <c r="K69" s="120"/>
      <c r="L69" s="122"/>
      <c r="M69" s="122"/>
      <c r="N69" s="23"/>
      <c r="O69" s="120"/>
      <c r="P69" s="120"/>
      <c r="Q69" s="120"/>
      <c r="R69" s="122"/>
      <c r="S69" s="120"/>
      <c r="T69" s="120"/>
      <c r="U69" s="23"/>
      <c r="V69" s="23"/>
      <c r="W69" s="23"/>
      <c r="X69" s="23"/>
      <c r="Y69" s="23"/>
      <c r="Z69" s="23"/>
      <c r="AA69" s="23"/>
      <c r="AB69" s="23"/>
      <c r="AC69" s="23"/>
      <c r="AD69" s="23"/>
      <c r="AE69" s="23"/>
      <c r="AF69" s="23"/>
      <c r="AG69" s="23"/>
      <c r="AH69" s="23"/>
      <c r="AI69" s="23"/>
      <c r="AJ69" s="23"/>
      <c r="AK69" s="23"/>
      <c r="AL69" s="23"/>
      <c r="AM69" s="23"/>
      <c r="AN69" s="23"/>
      <c r="AO69" s="23"/>
      <c r="AP69" s="23"/>
    </row>
    <row r="70" s="123" customFormat="true" ht="76.5" hidden="true" customHeight="true" outlineLevel="0" collapsed="false">
      <c r="A70" s="108" t="s">
        <v>217</v>
      </c>
      <c r="B70" s="108" t="s">
        <v>218</v>
      </c>
      <c r="C70" s="108" t="s">
        <v>1215</v>
      </c>
      <c r="D70" s="108" t="s">
        <v>1216</v>
      </c>
      <c r="E70" s="120"/>
      <c r="F70" s="120"/>
      <c r="G70" s="120"/>
      <c r="H70" s="120"/>
      <c r="I70" s="121"/>
      <c r="J70" s="120"/>
      <c r="K70" s="120"/>
      <c r="L70" s="122"/>
      <c r="M70" s="122"/>
      <c r="N70" s="23"/>
      <c r="O70" s="120"/>
      <c r="P70" s="120"/>
      <c r="Q70" s="120"/>
      <c r="R70" s="122"/>
      <c r="S70" s="120"/>
      <c r="T70" s="120"/>
      <c r="U70" s="23"/>
      <c r="V70" s="23"/>
      <c r="W70" s="23"/>
      <c r="X70" s="23"/>
      <c r="Y70" s="23"/>
      <c r="Z70" s="23"/>
      <c r="AA70" s="23"/>
      <c r="AB70" s="23"/>
      <c r="AC70" s="23"/>
      <c r="AD70" s="23"/>
      <c r="AE70" s="23"/>
      <c r="AF70" s="23"/>
      <c r="AG70" s="23"/>
      <c r="AH70" s="23"/>
      <c r="AI70" s="23"/>
      <c r="AJ70" s="23"/>
      <c r="AK70" s="23"/>
      <c r="AL70" s="23"/>
      <c r="AM70" s="23"/>
      <c r="AN70" s="23"/>
      <c r="AO70" s="23"/>
      <c r="AP70" s="23"/>
    </row>
    <row r="71" s="123" customFormat="true" ht="63.75" hidden="true" customHeight="true" outlineLevel="0" collapsed="false">
      <c r="A71" s="108" t="s">
        <v>217</v>
      </c>
      <c r="B71" s="108" t="s">
        <v>240</v>
      </c>
      <c r="C71" s="108" t="s">
        <v>1217</v>
      </c>
      <c r="D71" s="108" t="s">
        <v>1218</v>
      </c>
      <c r="E71" s="120"/>
      <c r="F71" s="120"/>
      <c r="G71" s="120"/>
      <c r="H71" s="120"/>
      <c r="I71" s="121"/>
      <c r="J71" s="120"/>
      <c r="K71" s="120"/>
      <c r="L71" s="122"/>
      <c r="M71" s="122"/>
      <c r="N71" s="23"/>
      <c r="O71" s="120"/>
      <c r="P71" s="120"/>
      <c r="Q71" s="120"/>
      <c r="R71" s="122"/>
      <c r="S71" s="120"/>
      <c r="T71" s="120"/>
      <c r="U71" s="23"/>
      <c r="V71" s="23"/>
      <c r="W71" s="23"/>
      <c r="X71" s="23"/>
      <c r="Y71" s="23"/>
      <c r="Z71" s="23"/>
      <c r="AA71" s="23"/>
      <c r="AB71" s="23"/>
      <c r="AC71" s="23"/>
      <c r="AD71" s="23"/>
      <c r="AE71" s="23"/>
      <c r="AF71" s="23"/>
      <c r="AG71" s="23"/>
      <c r="AH71" s="23"/>
      <c r="AI71" s="23"/>
      <c r="AJ71" s="23"/>
      <c r="AK71" s="23"/>
      <c r="AL71" s="23"/>
      <c r="AM71" s="23"/>
      <c r="AN71" s="23"/>
      <c r="AO71" s="23"/>
      <c r="AP71" s="23"/>
    </row>
    <row r="72" s="161" customFormat="true" ht="51" hidden="true" customHeight="true" outlineLevel="0" collapsed="false">
      <c r="A72" s="108" t="s">
        <v>217</v>
      </c>
      <c r="B72" s="108" t="s">
        <v>227</v>
      </c>
      <c r="C72" s="108" t="s">
        <v>1219</v>
      </c>
      <c r="D72" s="108" t="s">
        <v>1220</v>
      </c>
      <c r="E72" s="120"/>
      <c r="F72" s="120"/>
      <c r="G72" s="120"/>
      <c r="H72" s="120"/>
      <c r="I72" s="121"/>
      <c r="J72" s="120"/>
      <c r="K72" s="120"/>
      <c r="L72" s="122"/>
      <c r="M72" s="122"/>
      <c r="N72" s="23"/>
      <c r="O72" s="120"/>
      <c r="P72" s="120"/>
      <c r="Q72" s="120"/>
      <c r="R72" s="160"/>
      <c r="S72" s="120"/>
      <c r="T72" s="120"/>
      <c r="U72" s="23"/>
      <c r="V72" s="23"/>
      <c r="W72" s="23"/>
      <c r="X72" s="23"/>
      <c r="Y72" s="23"/>
      <c r="Z72" s="23"/>
      <c r="AA72" s="23"/>
      <c r="AB72" s="23"/>
      <c r="AC72" s="23"/>
      <c r="AD72" s="23"/>
      <c r="AE72" s="23"/>
      <c r="AF72" s="23"/>
      <c r="AG72" s="23"/>
      <c r="AH72" s="23"/>
      <c r="AI72" s="23"/>
      <c r="AJ72" s="23"/>
      <c r="AK72" s="23"/>
      <c r="AL72" s="23"/>
      <c r="AM72" s="23"/>
      <c r="AN72" s="23"/>
      <c r="AO72" s="23"/>
      <c r="AP72" s="23"/>
    </row>
    <row r="73" s="123" customFormat="true" ht="63.75" hidden="true" customHeight="true" outlineLevel="0" collapsed="false">
      <c r="A73" s="108" t="s">
        <v>217</v>
      </c>
      <c r="B73" s="108" t="s">
        <v>240</v>
      </c>
      <c r="C73" s="108" t="s">
        <v>1221</v>
      </c>
      <c r="D73" s="108" t="s">
        <v>1222</v>
      </c>
      <c r="E73" s="120"/>
      <c r="F73" s="120"/>
      <c r="G73" s="120"/>
      <c r="H73" s="120"/>
      <c r="I73" s="121"/>
      <c r="J73" s="120"/>
      <c r="K73" s="120"/>
      <c r="L73" s="122"/>
      <c r="M73" s="122"/>
      <c r="N73" s="23"/>
      <c r="O73" s="120"/>
      <c r="P73" s="120"/>
      <c r="Q73" s="120"/>
      <c r="R73" s="122"/>
      <c r="S73" s="120"/>
      <c r="T73" s="120"/>
      <c r="U73" s="23"/>
      <c r="V73" s="23"/>
      <c r="W73" s="23"/>
      <c r="X73" s="23"/>
      <c r="Y73" s="23"/>
      <c r="Z73" s="23"/>
      <c r="AA73" s="23"/>
      <c r="AB73" s="23"/>
      <c r="AC73" s="23"/>
      <c r="AD73" s="23"/>
      <c r="AE73" s="23"/>
      <c r="AF73" s="23"/>
      <c r="AG73" s="23"/>
      <c r="AH73" s="23"/>
      <c r="AI73" s="23"/>
      <c r="AJ73" s="23"/>
      <c r="AK73" s="23"/>
      <c r="AL73" s="23"/>
      <c r="AM73" s="23"/>
      <c r="AN73" s="23"/>
      <c r="AO73" s="23"/>
      <c r="AP73" s="23"/>
    </row>
    <row r="74" s="123" customFormat="true" ht="63.75" hidden="true" customHeight="true" outlineLevel="0" collapsed="false">
      <c r="A74" s="108" t="s">
        <v>217</v>
      </c>
      <c r="B74" s="108" t="s">
        <v>240</v>
      </c>
      <c r="C74" s="108" t="s">
        <v>1223</v>
      </c>
      <c r="D74" s="108" t="s">
        <v>1224</v>
      </c>
      <c r="E74" s="120"/>
      <c r="F74" s="120"/>
      <c r="G74" s="120"/>
      <c r="H74" s="120"/>
      <c r="I74" s="121"/>
      <c r="J74" s="120"/>
      <c r="K74" s="120"/>
      <c r="L74" s="122"/>
      <c r="M74" s="122"/>
      <c r="N74" s="23"/>
      <c r="O74" s="120"/>
      <c r="P74" s="120"/>
      <c r="Q74" s="120"/>
      <c r="R74" s="122"/>
      <c r="S74" s="120"/>
      <c r="T74" s="120"/>
      <c r="U74" s="23"/>
      <c r="V74" s="23"/>
      <c r="W74" s="23"/>
      <c r="X74" s="23"/>
      <c r="Y74" s="23"/>
      <c r="Z74" s="23"/>
      <c r="AA74" s="23"/>
      <c r="AB74" s="23"/>
      <c r="AC74" s="23"/>
      <c r="AD74" s="23"/>
      <c r="AE74" s="23"/>
      <c r="AF74" s="23"/>
      <c r="AG74" s="23"/>
      <c r="AH74" s="23"/>
      <c r="AI74" s="23"/>
      <c r="AJ74" s="23"/>
      <c r="AK74" s="23"/>
      <c r="AL74" s="23"/>
      <c r="AM74" s="23"/>
      <c r="AN74" s="23"/>
      <c r="AO74" s="23"/>
      <c r="AP74" s="23"/>
    </row>
    <row r="75" s="123" customFormat="true" ht="38.25" hidden="true" customHeight="true" outlineLevel="0" collapsed="false">
      <c r="A75" s="108" t="s">
        <v>217</v>
      </c>
      <c r="B75" s="108" t="s">
        <v>265</v>
      </c>
      <c r="C75" s="108" t="s">
        <v>1225</v>
      </c>
      <c r="D75" s="119" t="s">
        <v>1226</v>
      </c>
      <c r="E75" s="120"/>
      <c r="F75" s="120"/>
      <c r="G75" s="120"/>
      <c r="H75" s="120"/>
      <c r="I75" s="121"/>
      <c r="J75" s="120"/>
      <c r="K75" s="120"/>
      <c r="L75" s="122"/>
      <c r="M75" s="122"/>
      <c r="N75" s="23"/>
      <c r="O75" s="120"/>
      <c r="P75" s="120"/>
      <c r="Q75" s="120"/>
      <c r="R75" s="122"/>
      <c r="S75" s="120"/>
      <c r="T75" s="120"/>
      <c r="U75" s="23"/>
      <c r="V75" s="23"/>
      <c r="W75" s="23"/>
      <c r="X75" s="23"/>
      <c r="Y75" s="23"/>
      <c r="Z75" s="23"/>
      <c r="AA75" s="23"/>
      <c r="AB75" s="23"/>
      <c r="AC75" s="23"/>
      <c r="AD75" s="23"/>
      <c r="AE75" s="23"/>
      <c r="AF75" s="23"/>
      <c r="AG75" s="23"/>
      <c r="AH75" s="23"/>
      <c r="AI75" s="23"/>
      <c r="AJ75" s="23"/>
      <c r="AK75" s="23"/>
      <c r="AL75" s="23"/>
      <c r="AM75" s="23"/>
      <c r="AN75" s="23"/>
      <c r="AO75" s="23"/>
      <c r="AP75" s="23"/>
    </row>
    <row r="76" s="161" customFormat="true" ht="51" hidden="true" customHeight="true" outlineLevel="0" collapsed="false">
      <c r="A76" s="108" t="s">
        <v>217</v>
      </c>
      <c r="B76" s="108" t="s">
        <v>227</v>
      </c>
      <c r="C76" s="108" t="s">
        <v>1227</v>
      </c>
      <c r="D76" s="145" t="s">
        <v>1228</v>
      </c>
      <c r="E76" s="120"/>
      <c r="F76" s="120"/>
      <c r="G76" s="120"/>
      <c r="H76" s="120"/>
      <c r="I76" s="121"/>
      <c r="J76" s="120"/>
      <c r="K76" s="120"/>
      <c r="L76" s="122"/>
      <c r="M76" s="122"/>
      <c r="N76" s="23"/>
      <c r="O76" s="120"/>
      <c r="P76" s="120"/>
      <c r="Q76" s="120"/>
      <c r="R76" s="122"/>
      <c r="S76" s="120"/>
      <c r="T76" s="120"/>
      <c r="U76" s="23"/>
      <c r="V76" s="23"/>
      <c r="W76" s="23"/>
      <c r="X76" s="23"/>
      <c r="Y76" s="23"/>
      <c r="Z76" s="23"/>
      <c r="AA76" s="23"/>
      <c r="AB76" s="23"/>
      <c r="AC76" s="23"/>
      <c r="AD76" s="23"/>
      <c r="AE76" s="23"/>
      <c r="AF76" s="23"/>
      <c r="AG76" s="23"/>
      <c r="AH76" s="23"/>
      <c r="AI76" s="23"/>
      <c r="AJ76" s="23"/>
      <c r="AK76" s="23"/>
      <c r="AL76" s="23"/>
      <c r="AM76" s="23"/>
      <c r="AN76" s="23"/>
      <c r="AO76" s="23"/>
      <c r="AP76" s="23"/>
    </row>
    <row r="77" s="161" customFormat="true" ht="51" hidden="true" customHeight="true" outlineLevel="0" collapsed="false">
      <c r="A77" s="108" t="s">
        <v>217</v>
      </c>
      <c r="B77" s="108" t="s">
        <v>227</v>
      </c>
      <c r="C77" s="108" t="s">
        <v>1229</v>
      </c>
      <c r="D77" s="145" t="s">
        <v>1230</v>
      </c>
      <c r="E77" s="120"/>
      <c r="F77" s="120"/>
      <c r="G77" s="120"/>
      <c r="H77" s="120"/>
      <c r="I77" s="121"/>
      <c r="J77" s="120"/>
      <c r="K77" s="120"/>
      <c r="L77" s="122"/>
      <c r="M77" s="122"/>
      <c r="N77" s="23"/>
      <c r="O77" s="120"/>
      <c r="P77" s="120"/>
      <c r="Q77" s="120"/>
      <c r="R77" s="122"/>
      <c r="S77" s="120"/>
      <c r="T77" s="120"/>
      <c r="U77" s="23"/>
      <c r="V77" s="23"/>
      <c r="W77" s="23"/>
      <c r="X77" s="23"/>
      <c r="Y77" s="23"/>
      <c r="Z77" s="23"/>
      <c r="AA77" s="23"/>
      <c r="AB77" s="23"/>
      <c r="AC77" s="23"/>
      <c r="AD77" s="23"/>
      <c r="AE77" s="23"/>
      <c r="AF77" s="23"/>
      <c r="AG77" s="23"/>
      <c r="AH77" s="23"/>
      <c r="AI77" s="23"/>
      <c r="AJ77" s="23"/>
      <c r="AK77" s="23"/>
      <c r="AL77" s="23"/>
      <c r="AM77" s="23"/>
      <c r="AN77" s="23"/>
      <c r="AO77" s="23"/>
      <c r="AP77" s="23"/>
    </row>
    <row r="78" s="161" customFormat="true" ht="51" hidden="true" customHeight="true" outlineLevel="0" collapsed="false">
      <c r="A78" s="108" t="s">
        <v>217</v>
      </c>
      <c r="B78" s="108" t="s">
        <v>227</v>
      </c>
      <c r="C78" s="108" t="s">
        <v>1231</v>
      </c>
      <c r="D78" s="108" t="s">
        <v>1232</v>
      </c>
      <c r="E78" s="120"/>
      <c r="F78" s="121"/>
      <c r="G78" s="121"/>
      <c r="H78" s="120"/>
      <c r="I78" s="121"/>
      <c r="J78" s="120"/>
      <c r="K78" s="120"/>
      <c r="L78" s="122"/>
      <c r="M78" s="125"/>
      <c r="N78" s="23"/>
      <c r="O78" s="120"/>
      <c r="P78" s="120"/>
      <c r="Q78" s="120"/>
      <c r="R78" s="122"/>
      <c r="S78" s="120"/>
      <c r="T78" s="120"/>
      <c r="U78" s="23"/>
      <c r="V78" s="23"/>
      <c r="W78" s="23"/>
      <c r="X78" s="23"/>
      <c r="Y78" s="23"/>
      <c r="Z78" s="23"/>
      <c r="AA78" s="23"/>
      <c r="AB78" s="23"/>
      <c r="AC78" s="23"/>
      <c r="AD78" s="23"/>
      <c r="AE78" s="23"/>
      <c r="AF78" s="23"/>
      <c r="AG78" s="23"/>
      <c r="AH78" s="23"/>
      <c r="AI78" s="23"/>
      <c r="AJ78" s="23"/>
      <c r="AK78" s="23"/>
      <c r="AL78" s="23"/>
      <c r="AM78" s="23"/>
      <c r="AN78" s="23"/>
      <c r="AO78" s="23"/>
      <c r="AP78" s="23"/>
    </row>
    <row r="79" s="161" customFormat="true" ht="51" hidden="true" customHeight="true" outlineLevel="0" collapsed="false">
      <c r="A79" s="108" t="s">
        <v>217</v>
      </c>
      <c r="B79" s="108" t="s">
        <v>227</v>
      </c>
      <c r="C79" s="108" t="s">
        <v>1233</v>
      </c>
      <c r="D79" s="145" t="s">
        <v>1234</v>
      </c>
      <c r="E79" s="120"/>
      <c r="F79" s="120"/>
      <c r="G79" s="120"/>
      <c r="H79" s="120"/>
      <c r="I79" s="121"/>
      <c r="J79" s="120"/>
      <c r="K79" s="120"/>
      <c r="L79" s="122"/>
      <c r="M79" s="122"/>
      <c r="N79" s="23"/>
      <c r="O79" s="120"/>
      <c r="P79" s="120"/>
      <c r="Q79" s="120"/>
      <c r="R79" s="160"/>
      <c r="S79" s="120"/>
      <c r="T79" s="120"/>
      <c r="U79" s="23"/>
      <c r="V79" s="23"/>
      <c r="W79" s="23"/>
      <c r="X79" s="23"/>
      <c r="Y79" s="23"/>
      <c r="Z79" s="23"/>
      <c r="AA79" s="23"/>
      <c r="AB79" s="23"/>
      <c r="AC79" s="23"/>
      <c r="AD79" s="23"/>
      <c r="AE79" s="23"/>
      <c r="AF79" s="23"/>
      <c r="AG79" s="23"/>
      <c r="AH79" s="23"/>
      <c r="AI79" s="23"/>
      <c r="AJ79" s="23"/>
      <c r="AK79" s="23"/>
      <c r="AL79" s="23"/>
      <c r="AM79" s="23"/>
      <c r="AN79" s="23"/>
      <c r="AO79" s="23"/>
      <c r="AP79" s="23"/>
    </row>
    <row r="80" s="123" customFormat="true" ht="242.25" hidden="true" customHeight="true" outlineLevel="0" collapsed="false">
      <c r="A80" s="108" t="s">
        <v>217</v>
      </c>
      <c r="B80" s="108" t="s">
        <v>252</v>
      </c>
      <c r="C80" s="108" t="s">
        <v>1235</v>
      </c>
      <c r="D80" s="119" t="s">
        <v>1236</v>
      </c>
      <c r="E80" s="120"/>
      <c r="F80" s="120"/>
      <c r="G80" s="120"/>
      <c r="H80" s="120"/>
      <c r="I80" s="121"/>
      <c r="J80" s="120"/>
      <c r="K80" s="120"/>
      <c r="L80" s="122"/>
      <c r="M80" s="122"/>
      <c r="N80" s="23"/>
      <c r="O80" s="120"/>
      <c r="P80" s="120"/>
      <c r="Q80" s="120"/>
      <c r="R80" s="122"/>
      <c r="S80" s="120"/>
      <c r="T80" s="120"/>
      <c r="U80" s="23"/>
      <c r="V80" s="23"/>
      <c r="W80" s="23"/>
      <c r="X80" s="23"/>
      <c r="Y80" s="23"/>
      <c r="Z80" s="23"/>
      <c r="AA80" s="23"/>
      <c r="AB80" s="23"/>
      <c r="AC80" s="23"/>
      <c r="AD80" s="23"/>
      <c r="AE80" s="23"/>
      <c r="AF80" s="23"/>
      <c r="AG80" s="23"/>
      <c r="AH80" s="23"/>
      <c r="AI80" s="23"/>
      <c r="AJ80" s="23"/>
      <c r="AK80" s="23"/>
      <c r="AL80" s="23"/>
      <c r="AM80" s="23"/>
      <c r="AN80" s="23"/>
      <c r="AO80" s="23"/>
      <c r="AP80" s="23"/>
    </row>
    <row r="81" customFormat="false" ht="38.25" hidden="true" customHeight="true" outlineLevel="0" collapsed="false">
      <c r="A81" s="127" t="s">
        <v>217</v>
      </c>
      <c r="B81" s="128" t="s">
        <v>259</v>
      </c>
      <c r="C81" s="108" t="s">
        <v>1237</v>
      </c>
      <c r="D81" s="128" t="s">
        <v>1238</v>
      </c>
      <c r="E81" s="120"/>
      <c r="F81" s="120"/>
      <c r="G81" s="120"/>
      <c r="H81" s="120"/>
      <c r="I81" s="121"/>
      <c r="J81" s="120"/>
      <c r="K81" s="120"/>
      <c r="L81" s="122"/>
      <c r="M81" s="122"/>
      <c r="N81" s="23"/>
      <c r="O81" s="120"/>
      <c r="P81" s="120"/>
      <c r="Q81" s="120"/>
      <c r="R81" s="122"/>
      <c r="S81" s="120"/>
      <c r="T81" s="120"/>
    </row>
    <row r="82" s="123" customFormat="true" ht="38.25" hidden="true" customHeight="true" outlineLevel="0" collapsed="false">
      <c r="A82" s="108" t="s">
        <v>217</v>
      </c>
      <c r="B82" s="108" t="s">
        <v>252</v>
      </c>
      <c r="C82" s="108" t="s">
        <v>1239</v>
      </c>
      <c r="D82" s="108" t="s">
        <v>1240</v>
      </c>
      <c r="E82" s="120"/>
      <c r="F82" s="120"/>
      <c r="G82" s="120"/>
      <c r="H82" s="120"/>
      <c r="I82" s="121"/>
      <c r="J82" s="120"/>
      <c r="K82" s="120"/>
      <c r="L82" s="122"/>
      <c r="M82" s="122"/>
      <c r="N82" s="23"/>
      <c r="O82" s="120"/>
      <c r="P82" s="120"/>
      <c r="Q82" s="120"/>
      <c r="R82" s="122"/>
      <c r="S82" s="120"/>
      <c r="T82" s="120"/>
      <c r="U82" s="23"/>
      <c r="V82" s="23"/>
      <c r="W82" s="23"/>
      <c r="X82" s="23"/>
      <c r="Y82" s="23"/>
      <c r="Z82" s="23"/>
      <c r="AA82" s="23"/>
      <c r="AB82" s="23"/>
      <c r="AC82" s="23"/>
      <c r="AD82" s="23"/>
      <c r="AE82" s="23"/>
      <c r="AF82" s="23"/>
      <c r="AG82" s="23"/>
      <c r="AH82" s="23"/>
      <c r="AI82" s="23"/>
      <c r="AJ82" s="23"/>
      <c r="AK82" s="23"/>
      <c r="AL82" s="23"/>
      <c r="AM82" s="23"/>
      <c r="AN82" s="23"/>
      <c r="AO82" s="23"/>
      <c r="AP82" s="23"/>
    </row>
    <row r="83" s="118" customFormat="true" ht="70.5" hidden="true" customHeight="true" outlineLevel="0" collapsed="false">
      <c r="A83" s="108" t="s">
        <v>217</v>
      </c>
      <c r="B83" s="108" t="s">
        <v>236</v>
      </c>
      <c r="C83" s="108" t="s">
        <v>1241</v>
      </c>
      <c r="D83" s="107" t="s">
        <v>1242</v>
      </c>
      <c r="E83" s="120"/>
      <c r="F83" s="120"/>
      <c r="G83" s="120"/>
      <c r="H83" s="120"/>
      <c r="I83" s="121"/>
      <c r="J83" s="120"/>
      <c r="K83" s="120"/>
      <c r="L83" s="122"/>
      <c r="M83" s="122"/>
      <c r="N83" s="112"/>
      <c r="O83" s="120"/>
      <c r="P83" s="120"/>
      <c r="Q83" s="120"/>
      <c r="R83" s="122"/>
      <c r="S83" s="120"/>
      <c r="T83" s="120"/>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row>
    <row r="84" s="123" customFormat="true" ht="127.5" hidden="true" customHeight="true" outlineLevel="0" collapsed="false">
      <c r="A84" s="108" t="s">
        <v>217</v>
      </c>
      <c r="B84" s="108" t="s">
        <v>247</v>
      </c>
      <c r="C84" s="108" t="s">
        <v>1243</v>
      </c>
      <c r="D84" s="119" t="s">
        <v>1244</v>
      </c>
      <c r="E84" s="120"/>
      <c r="F84" s="120"/>
      <c r="G84" s="120"/>
      <c r="H84" s="120"/>
      <c r="I84" s="121"/>
      <c r="J84" s="120"/>
      <c r="K84" s="120"/>
      <c r="L84" s="122"/>
      <c r="M84" s="122"/>
      <c r="N84" s="23"/>
      <c r="O84" s="120"/>
      <c r="P84" s="120"/>
      <c r="Q84" s="120"/>
      <c r="R84" s="122"/>
      <c r="S84" s="120"/>
      <c r="T84" s="120"/>
      <c r="U84" s="23"/>
      <c r="V84" s="23"/>
      <c r="W84" s="23"/>
      <c r="X84" s="23"/>
      <c r="Y84" s="23"/>
      <c r="Z84" s="23"/>
      <c r="AA84" s="23"/>
      <c r="AB84" s="23"/>
      <c r="AC84" s="23"/>
      <c r="AD84" s="23"/>
      <c r="AE84" s="23"/>
      <c r="AF84" s="23"/>
      <c r="AG84" s="23"/>
      <c r="AH84" s="23"/>
      <c r="AI84" s="23"/>
      <c r="AJ84" s="23"/>
      <c r="AK84" s="23"/>
      <c r="AL84" s="23"/>
      <c r="AM84" s="23"/>
      <c r="AN84" s="23"/>
      <c r="AO84" s="23"/>
      <c r="AP84" s="23"/>
    </row>
    <row r="85" s="123" customFormat="true" ht="50.25" hidden="true" customHeight="true" outlineLevel="0" collapsed="false">
      <c r="A85" s="108" t="s">
        <v>217</v>
      </c>
      <c r="B85" s="108" t="s">
        <v>240</v>
      </c>
      <c r="C85" s="108" t="s">
        <v>1245</v>
      </c>
      <c r="D85" s="119" t="s">
        <v>1246</v>
      </c>
      <c r="E85" s="120"/>
      <c r="F85" s="120"/>
      <c r="G85" s="120"/>
      <c r="H85" s="120"/>
      <c r="I85" s="121"/>
      <c r="J85" s="120"/>
      <c r="K85" s="120"/>
      <c r="L85" s="122"/>
      <c r="M85" s="122"/>
      <c r="N85" s="23"/>
      <c r="O85" s="120"/>
      <c r="P85" s="120"/>
      <c r="Q85" s="120"/>
      <c r="R85" s="122"/>
      <c r="S85" s="120"/>
      <c r="T85" s="120"/>
      <c r="U85" s="23"/>
      <c r="V85" s="23"/>
      <c r="W85" s="23"/>
      <c r="X85" s="23"/>
      <c r="Y85" s="23"/>
      <c r="Z85" s="23"/>
      <c r="AA85" s="23"/>
      <c r="AB85" s="23"/>
      <c r="AC85" s="23"/>
      <c r="AD85" s="23"/>
      <c r="AE85" s="23"/>
      <c r="AF85" s="23"/>
      <c r="AG85" s="23"/>
      <c r="AH85" s="23"/>
      <c r="AI85" s="23"/>
      <c r="AJ85" s="23"/>
      <c r="AK85" s="23"/>
      <c r="AL85" s="23"/>
      <c r="AM85" s="23"/>
      <c r="AN85" s="23"/>
      <c r="AO85" s="23"/>
      <c r="AP85" s="23"/>
    </row>
    <row r="86" s="123" customFormat="true" ht="51" hidden="true" customHeight="true" outlineLevel="0" collapsed="false">
      <c r="A86" s="108" t="s">
        <v>217</v>
      </c>
      <c r="B86" s="108" t="s">
        <v>218</v>
      </c>
      <c r="C86" s="108" t="s">
        <v>1247</v>
      </c>
      <c r="D86" s="119" t="s">
        <v>1248</v>
      </c>
      <c r="E86" s="120"/>
      <c r="F86" s="120"/>
      <c r="G86" s="120"/>
      <c r="H86" s="120"/>
      <c r="I86" s="121"/>
      <c r="J86" s="120"/>
      <c r="K86" s="120"/>
      <c r="L86" s="122"/>
      <c r="M86" s="122"/>
      <c r="N86" s="23"/>
      <c r="O86" s="120"/>
      <c r="P86" s="120"/>
      <c r="Q86" s="120"/>
      <c r="R86" s="122"/>
      <c r="S86" s="120"/>
      <c r="T86" s="120"/>
      <c r="U86" s="23"/>
      <c r="V86" s="23"/>
      <c r="W86" s="23"/>
      <c r="X86" s="23"/>
      <c r="Y86" s="23"/>
      <c r="Z86" s="23"/>
      <c r="AA86" s="23"/>
      <c r="AB86" s="23"/>
      <c r="AC86" s="23"/>
      <c r="AD86" s="23"/>
      <c r="AE86" s="23"/>
      <c r="AF86" s="23"/>
      <c r="AG86" s="23"/>
      <c r="AH86" s="23"/>
      <c r="AI86" s="23"/>
      <c r="AJ86" s="23"/>
      <c r="AK86" s="23"/>
      <c r="AL86" s="23"/>
      <c r="AM86" s="23"/>
      <c r="AN86" s="23"/>
      <c r="AO86" s="23"/>
      <c r="AP86" s="23"/>
    </row>
    <row r="87" s="123" customFormat="true" ht="127.5" hidden="true" customHeight="false" outlineLevel="0" collapsed="false">
      <c r="A87" s="108" t="s">
        <v>217</v>
      </c>
      <c r="B87" s="43" t="s">
        <v>271</v>
      </c>
      <c r="C87" s="108" t="s">
        <v>1249</v>
      </c>
      <c r="D87" s="119" t="s">
        <v>1250</v>
      </c>
      <c r="E87" s="120"/>
      <c r="F87" s="120"/>
      <c r="G87" s="120"/>
      <c r="H87" s="120"/>
      <c r="I87" s="121"/>
      <c r="J87" s="120"/>
      <c r="K87" s="120"/>
      <c r="L87" s="122"/>
      <c r="M87" s="122"/>
      <c r="N87" s="23"/>
      <c r="O87" s="120"/>
      <c r="P87" s="120"/>
      <c r="Q87" s="120"/>
      <c r="R87" s="122"/>
      <c r="S87" s="120"/>
      <c r="T87" s="120"/>
      <c r="U87" s="23"/>
      <c r="V87" s="23"/>
      <c r="W87" s="23"/>
      <c r="X87" s="23"/>
      <c r="Y87" s="23"/>
      <c r="Z87" s="23"/>
      <c r="AA87" s="23"/>
      <c r="AB87" s="23"/>
      <c r="AC87" s="23"/>
      <c r="AD87" s="23"/>
      <c r="AE87" s="23"/>
      <c r="AF87" s="23"/>
      <c r="AG87" s="23"/>
      <c r="AH87" s="23"/>
      <c r="AI87" s="23"/>
      <c r="AJ87" s="23"/>
      <c r="AK87" s="23"/>
      <c r="AL87" s="23"/>
      <c r="AM87" s="23"/>
      <c r="AN87" s="23"/>
      <c r="AO87" s="23"/>
      <c r="AP87" s="23"/>
    </row>
    <row r="88" customFormat="false" ht="76.5" hidden="true" customHeight="true" outlineLevel="0" collapsed="false">
      <c r="A88" s="127" t="s">
        <v>277</v>
      </c>
      <c r="B88" s="128" t="s">
        <v>1251</v>
      </c>
      <c r="C88" s="108" t="s">
        <v>1252</v>
      </c>
      <c r="D88" s="107" t="s">
        <v>1253</v>
      </c>
      <c r="E88" s="169"/>
      <c r="F88" s="169"/>
      <c r="G88" s="169"/>
      <c r="H88" s="170"/>
      <c r="I88" s="171"/>
      <c r="J88" s="170"/>
      <c r="K88" s="170"/>
      <c r="L88" s="172"/>
      <c r="M88" s="172"/>
      <c r="O88" s="170"/>
      <c r="P88" s="170"/>
      <c r="Q88" s="170"/>
      <c r="R88" s="122"/>
      <c r="S88" s="170"/>
      <c r="T88" s="170"/>
    </row>
    <row r="89" customFormat="false" ht="51" hidden="true" customHeight="true" outlineLevel="0" collapsed="false">
      <c r="A89" s="127" t="s">
        <v>277</v>
      </c>
      <c r="B89" s="128" t="s">
        <v>1251</v>
      </c>
      <c r="C89" s="108" t="s">
        <v>1254</v>
      </c>
      <c r="D89" s="128" t="s">
        <v>1255</v>
      </c>
      <c r="E89" s="169"/>
      <c r="F89" s="169"/>
      <c r="G89" s="169"/>
      <c r="H89" s="170"/>
      <c r="I89" s="171"/>
      <c r="J89" s="170"/>
      <c r="K89" s="170"/>
      <c r="L89" s="172"/>
      <c r="M89" s="172"/>
      <c r="O89" s="170"/>
      <c r="P89" s="170"/>
      <c r="Q89" s="170"/>
      <c r="R89" s="122"/>
      <c r="S89" s="170"/>
      <c r="T89" s="170"/>
    </row>
    <row r="90" customFormat="false" ht="38.25" hidden="true" customHeight="true" outlineLevel="0" collapsed="false">
      <c r="A90" s="127" t="s">
        <v>277</v>
      </c>
      <c r="B90" s="128" t="s">
        <v>32</v>
      </c>
      <c r="C90" s="23" t="s">
        <v>1254</v>
      </c>
      <c r="D90" s="135" t="s">
        <v>1256</v>
      </c>
      <c r="E90" s="23"/>
      <c r="F90" s="23"/>
      <c r="G90" s="23"/>
      <c r="H90" s="120"/>
      <c r="I90" s="121"/>
      <c r="J90" s="120"/>
      <c r="K90" s="120"/>
      <c r="L90" s="166"/>
      <c r="M90" s="122"/>
      <c r="O90" s="120"/>
      <c r="P90" s="120"/>
      <c r="Q90" s="120"/>
      <c r="R90" s="122"/>
      <c r="S90" s="120"/>
      <c r="T90" s="120"/>
    </row>
    <row r="91" s="123" customFormat="true" ht="201.75" hidden="true" customHeight="true" outlineLevel="0" collapsed="false">
      <c r="A91" s="108" t="s">
        <v>277</v>
      </c>
      <c r="B91" s="108" t="s">
        <v>1257</v>
      </c>
      <c r="C91" s="108" t="s">
        <v>1258</v>
      </c>
      <c r="D91" s="119" t="s">
        <v>1259</v>
      </c>
      <c r="E91" s="120"/>
      <c r="F91" s="120"/>
      <c r="G91" s="120"/>
      <c r="H91" s="120"/>
      <c r="I91" s="121"/>
      <c r="J91" s="120"/>
      <c r="K91" s="120"/>
      <c r="L91" s="122"/>
      <c r="M91" s="122"/>
      <c r="N91" s="23"/>
      <c r="O91" s="120"/>
      <c r="P91" s="120"/>
      <c r="Q91" s="120"/>
      <c r="R91" s="122"/>
      <c r="S91" s="120"/>
      <c r="T91" s="120"/>
      <c r="U91" s="23"/>
      <c r="V91" s="23"/>
      <c r="W91" s="23"/>
      <c r="X91" s="23"/>
      <c r="Y91" s="23"/>
      <c r="Z91" s="23"/>
      <c r="AA91" s="23"/>
      <c r="AB91" s="23"/>
      <c r="AC91" s="23"/>
      <c r="AD91" s="23"/>
      <c r="AE91" s="23"/>
      <c r="AF91" s="23"/>
      <c r="AG91" s="23"/>
      <c r="AH91" s="23"/>
      <c r="AI91" s="23"/>
      <c r="AJ91" s="23"/>
      <c r="AK91" s="23"/>
      <c r="AL91" s="23"/>
      <c r="AM91" s="23"/>
      <c r="AN91" s="23"/>
      <c r="AO91" s="23"/>
      <c r="AP91" s="23"/>
    </row>
    <row r="92" s="123" customFormat="true" ht="63.75" hidden="true" customHeight="true" outlineLevel="0" collapsed="false">
      <c r="A92" s="108" t="s">
        <v>277</v>
      </c>
      <c r="B92" s="108" t="s">
        <v>1260</v>
      </c>
      <c r="C92" s="108" t="s">
        <v>1261</v>
      </c>
      <c r="D92" s="119" t="s">
        <v>1262</v>
      </c>
      <c r="E92" s="120"/>
      <c r="F92" s="120"/>
      <c r="G92" s="120"/>
      <c r="H92" s="120"/>
      <c r="I92" s="121"/>
      <c r="J92" s="120"/>
      <c r="K92" s="120"/>
      <c r="L92" s="122"/>
      <c r="M92" s="122"/>
      <c r="N92" s="23"/>
      <c r="O92" s="120"/>
      <c r="P92" s="120"/>
      <c r="Q92" s="120"/>
      <c r="R92" s="122"/>
      <c r="S92" s="120"/>
      <c r="T92" s="120"/>
      <c r="U92" s="23"/>
      <c r="V92" s="23"/>
      <c r="W92" s="23"/>
      <c r="X92" s="23"/>
      <c r="Y92" s="23"/>
      <c r="Z92" s="23"/>
      <c r="AA92" s="23"/>
      <c r="AB92" s="23"/>
      <c r="AC92" s="23"/>
      <c r="AD92" s="23"/>
      <c r="AE92" s="23"/>
      <c r="AF92" s="23"/>
      <c r="AG92" s="23"/>
      <c r="AH92" s="23"/>
      <c r="AI92" s="23"/>
      <c r="AJ92" s="23"/>
      <c r="AK92" s="23"/>
      <c r="AL92" s="23"/>
      <c r="AM92" s="23"/>
      <c r="AN92" s="23"/>
      <c r="AO92" s="23"/>
      <c r="AP92" s="23"/>
    </row>
    <row r="93" s="123" customFormat="true" ht="156.75" hidden="true" customHeight="true" outlineLevel="0" collapsed="false">
      <c r="A93" s="108" t="s">
        <v>277</v>
      </c>
      <c r="B93" s="108" t="s">
        <v>1260</v>
      </c>
      <c r="C93" s="108" t="s">
        <v>1263</v>
      </c>
      <c r="D93" s="119" t="s">
        <v>1264</v>
      </c>
      <c r="E93" s="120"/>
      <c r="F93" s="120"/>
      <c r="G93" s="120"/>
      <c r="H93" s="120"/>
      <c r="I93" s="121"/>
      <c r="J93" s="120"/>
      <c r="K93" s="120"/>
      <c r="L93" s="122"/>
      <c r="M93" s="122"/>
      <c r="N93" s="23"/>
      <c r="O93" s="120"/>
      <c r="P93" s="120"/>
      <c r="Q93" s="120"/>
      <c r="R93" s="122"/>
      <c r="S93" s="120"/>
      <c r="T93" s="120"/>
      <c r="U93" s="23"/>
      <c r="V93" s="23"/>
      <c r="W93" s="23"/>
      <c r="X93" s="23"/>
      <c r="Y93" s="23"/>
      <c r="Z93" s="23"/>
      <c r="AA93" s="23"/>
      <c r="AB93" s="23"/>
      <c r="AC93" s="23"/>
      <c r="AD93" s="23"/>
      <c r="AE93" s="23"/>
      <c r="AF93" s="23"/>
      <c r="AG93" s="23"/>
      <c r="AH93" s="23"/>
      <c r="AI93" s="23"/>
      <c r="AJ93" s="23"/>
      <c r="AK93" s="23"/>
      <c r="AL93" s="23"/>
      <c r="AM93" s="23"/>
      <c r="AN93" s="23"/>
      <c r="AO93" s="23"/>
      <c r="AP93" s="23"/>
    </row>
    <row r="94" s="139" customFormat="true" ht="49.5" hidden="true" customHeight="true" outlineLevel="0" collapsed="false">
      <c r="A94" s="127" t="s">
        <v>302</v>
      </c>
      <c r="B94" s="128" t="s">
        <v>303</v>
      </c>
      <c r="C94" s="108" t="s">
        <v>1265</v>
      </c>
      <c r="D94" s="119" t="s">
        <v>1266</v>
      </c>
      <c r="E94" s="120"/>
      <c r="F94" s="120"/>
      <c r="G94" s="120"/>
      <c r="H94" s="120"/>
      <c r="I94" s="121"/>
      <c r="J94" s="120"/>
      <c r="K94" s="120"/>
      <c r="L94" s="122"/>
      <c r="M94" s="122"/>
      <c r="N94" s="23"/>
      <c r="O94" s="120"/>
      <c r="P94" s="120"/>
      <c r="Q94" s="120"/>
      <c r="R94" s="122"/>
      <c r="S94" s="120"/>
      <c r="T94" s="120"/>
      <c r="U94" s="23"/>
      <c r="V94" s="23"/>
      <c r="W94" s="23"/>
      <c r="X94" s="23"/>
      <c r="Y94" s="23"/>
      <c r="Z94" s="23"/>
      <c r="AA94" s="23"/>
      <c r="AB94" s="23"/>
      <c r="AC94" s="23"/>
      <c r="AD94" s="23"/>
      <c r="AE94" s="23"/>
      <c r="AF94" s="23"/>
      <c r="AG94" s="23"/>
      <c r="AH94" s="23"/>
      <c r="AI94" s="23"/>
      <c r="AJ94" s="23"/>
      <c r="AK94" s="23"/>
      <c r="AL94" s="23"/>
      <c r="AM94" s="23"/>
      <c r="AN94" s="23"/>
      <c r="AO94" s="23"/>
      <c r="AP94" s="23"/>
    </row>
    <row r="95" s="139" customFormat="true" ht="63.75" hidden="true" customHeight="true" outlineLevel="0" collapsed="false">
      <c r="A95" s="127" t="s">
        <v>302</v>
      </c>
      <c r="B95" s="128" t="s">
        <v>303</v>
      </c>
      <c r="C95" s="108" t="s">
        <v>1267</v>
      </c>
      <c r="D95" s="119" t="s">
        <v>1268</v>
      </c>
      <c r="E95" s="120"/>
      <c r="F95" s="120"/>
      <c r="G95" s="120"/>
      <c r="H95" s="120"/>
      <c r="I95" s="121"/>
      <c r="J95" s="120"/>
      <c r="K95" s="120"/>
      <c r="L95" s="122"/>
      <c r="M95" s="122"/>
      <c r="N95" s="23"/>
      <c r="O95" s="120"/>
      <c r="P95" s="120"/>
      <c r="Q95" s="120"/>
      <c r="R95" s="122"/>
      <c r="S95" s="120"/>
      <c r="T95" s="120"/>
      <c r="U95" s="23"/>
      <c r="V95" s="23"/>
      <c r="W95" s="23"/>
      <c r="X95" s="23"/>
      <c r="Y95" s="23"/>
      <c r="Z95" s="23"/>
      <c r="AA95" s="23"/>
      <c r="AB95" s="23"/>
      <c r="AC95" s="23"/>
      <c r="AD95" s="23"/>
      <c r="AE95" s="23"/>
      <c r="AF95" s="23"/>
      <c r="AG95" s="23"/>
      <c r="AH95" s="23"/>
      <c r="AI95" s="23"/>
      <c r="AJ95" s="23"/>
      <c r="AK95" s="23"/>
      <c r="AL95" s="23"/>
      <c r="AM95" s="23"/>
      <c r="AN95" s="23"/>
      <c r="AO95" s="23"/>
      <c r="AP95" s="23"/>
    </row>
    <row r="96" s="123" customFormat="true" ht="38.25" hidden="true" customHeight="true" outlineLevel="0" collapsed="false">
      <c r="A96" s="108" t="s">
        <v>302</v>
      </c>
      <c r="B96" s="108" t="s">
        <v>317</v>
      </c>
      <c r="C96" s="108" t="s">
        <v>1269</v>
      </c>
      <c r="D96" s="108" t="s">
        <v>1270</v>
      </c>
      <c r="E96" s="120"/>
      <c r="F96" s="120"/>
      <c r="G96" s="120"/>
      <c r="H96" s="120"/>
      <c r="I96" s="121"/>
      <c r="J96" s="120"/>
      <c r="K96" s="120"/>
      <c r="L96" s="122"/>
      <c r="M96" s="122"/>
      <c r="N96" s="23"/>
      <c r="O96" s="120"/>
      <c r="P96" s="120"/>
      <c r="Q96" s="120"/>
      <c r="R96" s="122"/>
      <c r="S96" s="120"/>
      <c r="T96" s="120"/>
      <c r="U96" s="23"/>
      <c r="V96" s="23"/>
      <c r="W96" s="23"/>
      <c r="X96" s="23"/>
      <c r="Y96" s="23"/>
      <c r="Z96" s="23"/>
      <c r="AA96" s="23"/>
      <c r="AB96" s="23"/>
      <c r="AC96" s="23"/>
      <c r="AD96" s="23"/>
      <c r="AE96" s="23"/>
      <c r="AF96" s="23"/>
      <c r="AG96" s="23"/>
      <c r="AH96" s="23"/>
      <c r="AI96" s="23"/>
      <c r="AJ96" s="23"/>
      <c r="AK96" s="23"/>
      <c r="AL96" s="23"/>
      <c r="AM96" s="23"/>
      <c r="AN96" s="23"/>
      <c r="AO96" s="23"/>
      <c r="AP96" s="23"/>
    </row>
    <row r="97" s="139" customFormat="true" ht="46.5" hidden="true" customHeight="false" outlineLevel="0" collapsed="false">
      <c r="A97" s="127" t="s">
        <v>302</v>
      </c>
      <c r="B97" s="128" t="s">
        <v>311</v>
      </c>
      <c r="C97" s="45" t="s">
        <v>1269</v>
      </c>
      <c r="D97" s="128" t="s">
        <v>1271</v>
      </c>
      <c r="E97" s="23"/>
      <c r="F97" s="23"/>
      <c r="G97" s="23"/>
      <c r="H97" s="120"/>
      <c r="I97" s="121"/>
      <c r="J97" s="120"/>
      <c r="K97" s="120"/>
      <c r="L97" s="122"/>
      <c r="M97" s="122"/>
      <c r="N97" s="23"/>
      <c r="O97" s="120"/>
      <c r="P97" s="120"/>
      <c r="Q97" s="120"/>
      <c r="R97" s="122"/>
      <c r="S97" s="120"/>
      <c r="T97" s="120"/>
      <c r="U97" s="23"/>
      <c r="V97" s="23"/>
      <c r="W97" s="23"/>
      <c r="X97" s="23"/>
      <c r="Y97" s="23"/>
      <c r="Z97" s="23"/>
      <c r="AA97" s="23"/>
      <c r="AB97" s="23"/>
      <c r="AC97" s="23"/>
      <c r="AD97" s="23"/>
      <c r="AE97" s="23"/>
      <c r="AF97" s="23"/>
      <c r="AG97" s="23"/>
      <c r="AH97" s="23"/>
      <c r="AI97" s="23"/>
      <c r="AJ97" s="23"/>
      <c r="AK97" s="23"/>
      <c r="AL97" s="23"/>
      <c r="AM97" s="23"/>
      <c r="AN97" s="23"/>
      <c r="AO97" s="23"/>
      <c r="AP97" s="23"/>
    </row>
    <row r="98" s="139" customFormat="true" ht="125.25" hidden="true" customHeight="true" outlineLevel="0" collapsed="false">
      <c r="A98" s="127" t="s">
        <v>302</v>
      </c>
      <c r="B98" s="128" t="s">
        <v>303</v>
      </c>
      <c r="C98" s="108" t="s">
        <v>1272</v>
      </c>
      <c r="D98" s="119" t="s">
        <v>1273</v>
      </c>
      <c r="E98" s="120"/>
      <c r="F98" s="120"/>
      <c r="G98" s="120"/>
      <c r="H98" s="120"/>
      <c r="I98" s="121"/>
      <c r="J98" s="120"/>
      <c r="K98" s="120"/>
      <c r="L98" s="122"/>
      <c r="M98" s="122"/>
      <c r="N98" s="23"/>
      <c r="O98" s="120"/>
      <c r="P98" s="120"/>
      <c r="Q98" s="120"/>
      <c r="R98" s="122"/>
      <c r="S98" s="120"/>
      <c r="T98" s="120"/>
      <c r="U98" s="23"/>
      <c r="V98" s="23"/>
      <c r="W98" s="23"/>
      <c r="X98" s="23"/>
      <c r="Y98" s="23"/>
      <c r="Z98" s="23"/>
      <c r="AA98" s="23"/>
      <c r="AB98" s="23"/>
      <c r="AC98" s="23"/>
      <c r="AD98" s="23"/>
      <c r="AE98" s="23"/>
      <c r="AF98" s="23"/>
      <c r="AG98" s="23"/>
      <c r="AH98" s="23"/>
      <c r="AI98" s="23"/>
      <c r="AJ98" s="23"/>
      <c r="AK98" s="23"/>
      <c r="AL98" s="23"/>
      <c r="AM98" s="23"/>
      <c r="AN98" s="23"/>
      <c r="AO98" s="23"/>
      <c r="AP98" s="23"/>
    </row>
    <row r="99" s="139" customFormat="true" ht="172.5" hidden="true" customHeight="false" outlineLevel="0" collapsed="false">
      <c r="A99" s="108" t="s">
        <v>302</v>
      </c>
      <c r="B99" s="173" t="s">
        <v>303</v>
      </c>
      <c r="C99" s="108" t="s">
        <v>1274</v>
      </c>
      <c r="D99" s="119" t="s">
        <v>1275</v>
      </c>
      <c r="E99" s="120"/>
      <c r="F99" s="120"/>
      <c r="G99" s="120"/>
      <c r="H99" s="120"/>
      <c r="I99" s="121"/>
      <c r="J99" s="120"/>
      <c r="K99" s="120"/>
      <c r="L99" s="122"/>
      <c r="M99" s="122"/>
      <c r="N99" s="23"/>
      <c r="O99" s="120"/>
      <c r="P99" s="120"/>
      <c r="Q99" s="120"/>
      <c r="R99" s="122"/>
      <c r="S99" s="120"/>
      <c r="T99" s="120"/>
      <c r="U99" s="23"/>
      <c r="V99" s="23"/>
      <c r="W99" s="23"/>
      <c r="X99" s="23"/>
      <c r="Y99" s="23"/>
      <c r="Z99" s="23"/>
      <c r="AA99" s="23"/>
      <c r="AB99" s="23"/>
      <c r="AC99" s="23"/>
      <c r="AD99" s="23"/>
      <c r="AE99" s="23"/>
      <c r="AF99" s="23"/>
      <c r="AG99" s="23"/>
      <c r="AH99" s="23"/>
      <c r="AI99" s="23"/>
      <c r="AJ99" s="23"/>
      <c r="AK99" s="23"/>
      <c r="AL99" s="23"/>
      <c r="AM99" s="23"/>
      <c r="AN99" s="23"/>
      <c r="AO99" s="23"/>
      <c r="AP99" s="23"/>
    </row>
    <row r="100" s="139" customFormat="true" ht="38.25" hidden="true" customHeight="true" outlineLevel="0" collapsed="false">
      <c r="A100" s="127" t="s">
        <v>302</v>
      </c>
      <c r="B100" s="128" t="s">
        <v>303</v>
      </c>
      <c r="C100" s="108" t="s">
        <v>1276</v>
      </c>
      <c r="D100" s="119" t="s">
        <v>1277</v>
      </c>
      <c r="E100" s="120"/>
      <c r="F100" s="120"/>
      <c r="G100" s="120"/>
      <c r="H100" s="120"/>
      <c r="I100" s="121"/>
      <c r="J100" s="120"/>
      <c r="K100" s="120"/>
      <c r="L100" s="122"/>
      <c r="M100" s="122"/>
      <c r="N100" s="23"/>
      <c r="O100" s="120"/>
      <c r="P100" s="120"/>
      <c r="Q100" s="120"/>
      <c r="R100" s="122"/>
      <c r="S100" s="120"/>
      <c r="T100" s="120"/>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row>
    <row r="101" s="139" customFormat="true" ht="38.25" hidden="true" customHeight="true" outlineLevel="0" collapsed="false">
      <c r="A101" s="127" t="s">
        <v>302</v>
      </c>
      <c r="B101" s="128" t="s">
        <v>303</v>
      </c>
      <c r="C101" s="108" t="s">
        <v>1278</v>
      </c>
      <c r="D101" s="119" t="s">
        <v>1279</v>
      </c>
      <c r="E101" s="120"/>
      <c r="F101" s="120"/>
      <c r="G101" s="120"/>
      <c r="H101" s="120"/>
      <c r="I101" s="121"/>
      <c r="J101" s="120"/>
      <c r="K101" s="120"/>
      <c r="L101" s="122"/>
      <c r="M101" s="122"/>
      <c r="N101" s="23"/>
      <c r="O101" s="120"/>
      <c r="P101" s="120"/>
      <c r="Q101" s="120"/>
      <c r="R101" s="122"/>
      <c r="S101" s="120"/>
      <c r="T101" s="120"/>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row>
    <row r="102" customFormat="false" ht="39" hidden="true" customHeight="true" outlineLevel="0" collapsed="false">
      <c r="A102" s="127" t="s">
        <v>302</v>
      </c>
      <c r="B102" s="128" t="s">
        <v>324</v>
      </c>
      <c r="C102" s="108" t="s">
        <v>1280</v>
      </c>
      <c r="D102" s="128" t="s">
        <v>1281</v>
      </c>
      <c r="E102" s="120"/>
      <c r="F102" s="120"/>
      <c r="G102" s="120"/>
      <c r="H102" s="120"/>
      <c r="I102" s="121"/>
      <c r="J102" s="120"/>
      <c r="K102" s="120"/>
      <c r="L102" s="122"/>
      <c r="M102" s="122"/>
      <c r="O102" s="120"/>
      <c r="P102" s="120"/>
      <c r="Q102" s="120"/>
      <c r="R102" s="122"/>
      <c r="S102" s="120"/>
      <c r="T102" s="120"/>
    </row>
    <row r="103" customFormat="false" ht="51.75" hidden="true" customHeight="true" outlineLevel="0" collapsed="false">
      <c r="A103" s="127" t="s">
        <v>302</v>
      </c>
      <c r="B103" s="128" t="s">
        <v>324</v>
      </c>
      <c r="C103" s="108" t="s">
        <v>1282</v>
      </c>
      <c r="D103" s="174" t="s">
        <v>1283</v>
      </c>
      <c r="E103" s="120"/>
      <c r="F103" s="120"/>
      <c r="G103" s="120"/>
      <c r="H103" s="120"/>
      <c r="I103" s="121"/>
      <c r="J103" s="120"/>
      <c r="K103" s="120"/>
      <c r="L103" s="122"/>
      <c r="M103" s="122"/>
      <c r="O103" s="120"/>
      <c r="P103" s="120"/>
      <c r="Q103" s="120"/>
      <c r="R103" s="122"/>
      <c r="S103" s="120"/>
      <c r="T103" s="120"/>
    </row>
    <row r="104" s="139" customFormat="true" ht="51" hidden="true" customHeight="true" outlineLevel="0" collapsed="false">
      <c r="A104" s="127" t="s">
        <v>302</v>
      </c>
      <c r="B104" s="128" t="s">
        <v>311</v>
      </c>
      <c r="C104" s="108" t="s">
        <v>1282</v>
      </c>
      <c r="D104" s="119" t="s">
        <v>1284</v>
      </c>
      <c r="E104" s="23"/>
      <c r="F104" s="23"/>
      <c r="G104" s="23"/>
      <c r="H104" s="120"/>
      <c r="I104" s="121"/>
      <c r="J104" s="120"/>
      <c r="K104" s="120"/>
      <c r="L104" s="122"/>
      <c r="M104" s="122"/>
      <c r="N104" s="23"/>
      <c r="O104" s="120"/>
      <c r="P104" s="120"/>
      <c r="Q104" s="120"/>
      <c r="R104" s="122"/>
      <c r="S104" s="120"/>
      <c r="T104" s="120"/>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row>
    <row r="105" s="118" customFormat="true" ht="90.75" hidden="true" customHeight="true" outlineLevel="0" collapsed="false">
      <c r="A105" s="106" t="s">
        <v>302</v>
      </c>
      <c r="B105" s="108" t="s">
        <v>324</v>
      </c>
      <c r="C105" s="106" t="s">
        <v>1285</v>
      </c>
      <c r="D105" s="108" t="s">
        <v>1286</v>
      </c>
      <c r="E105" s="137"/>
      <c r="F105" s="137"/>
      <c r="G105" s="137"/>
      <c r="H105" s="137"/>
      <c r="I105" s="137"/>
      <c r="J105" s="137"/>
      <c r="K105" s="137"/>
      <c r="L105" s="144"/>
      <c r="M105" s="144"/>
      <c r="N105" s="175"/>
      <c r="O105" s="137"/>
      <c r="P105" s="137"/>
      <c r="Q105" s="137"/>
      <c r="R105" s="144"/>
      <c r="S105" s="137"/>
      <c r="T105" s="137"/>
      <c r="U105" s="175"/>
      <c r="V105" s="175"/>
      <c r="W105" s="176"/>
      <c r="X105" s="176"/>
      <c r="Y105" s="176"/>
      <c r="Z105" s="176"/>
    </row>
    <row r="106" s="114" customFormat="true" ht="86.25" hidden="true" customHeight="true" outlineLevel="0" collapsed="false">
      <c r="A106" s="106" t="s">
        <v>302</v>
      </c>
      <c r="B106" s="108" t="s">
        <v>324</v>
      </c>
      <c r="C106" s="106" t="s">
        <v>1287</v>
      </c>
      <c r="D106" s="108" t="s">
        <v>1288</v>
      </c>
      <c r="E106" s="137"/>
      <c r="F106" s="137"/>
      <c r="G106" s="177"/>
      <c r="H106" s="137"/>
      <c r="I106" s="137"/>
      <c r="J106" s="137"/>
      <c r="K106" s="137"/>
      <c r="L106" s="144"/>
      <c r="M106" s="144"/>
      <c r="N106" s="175"/>
      <c r="O106" s="137"/>
      <c r="P106" s="137"/>
      <c r="Q106" s="137"/>
      <c r="R106" s="144"/>
      <c r="S106" s="137"/>
      <c r="T106" s="137"/>
      <c r="U106" s="175"/>
      <c r="V106" s="175"/>
      <c r="W106" s="178"/>
      <c r="X106" s="178"/>
      <c r="Y106" s="178"/>
      <c r="Z106" s="178"/>
    </row>
    <row r="107" s="131" customFormat="true" ht="300.75" hidden="true" customHeight="true" outlineLevel="0" collapsed="false">
      <c r="A107" s="179" t="s">
        <v>302</v>
      </c>
      <c r="B107" s="135" t="s">
        <v>303</v>
      </c>
      <c r="C107" s="69" t="s">
        <v>1289</v>
      </c>
      <c r="D107" s="135" t="s">
        <v>1290</v>
      </c>
      <c r="E107" s="121"/>
      <c r="F107" s="121"/>
      <c r="G107" s="121"/>
      <c r="H107" s="121"/>
      <c r="I107" s="121"/>
      <c r="J107" s="121"/>
      <c r="K107" s="121"/>
      <c r="L107" s="125"/>
      <c r="M107" s="125"/>
      <c r="N107" s="23"/>
      <c r="O107" s="121"/>
      <c r="P107" s="121"/>
      <c r="Q107" s="121"/>
      <c r="R107" s="125"/>
      <c r="S107" s="121"/>
      <c r="T107" s="121"/>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row>
    <row r="108" customFormat="false" ht="36.75" hidden="true" customHeight="true" outlineLevel="0" collapsed="false">
      <c r="A108" s="127" t="s">
        <v>332</v>
      </c>
      <c r="B108" s="128" t="s">
        <v>333</v>
      </c>
      <c r="C108" s="108" t="s">
        <v>1291</v>
      </c>
      <c r="D108" s="128" t="s">
        <v>1292</v>
      </c>
      <c r="E108" s="120"/>
      <c r="F108" s="120"/>
      <c r="G108" s="120"/>
      <c r="H108" s="108"/>
      <c r="I108" s="121"/>
      <c r="J108" s="120"/>
      <c r="K108" s="120"/>
      <c r="L108" s="122"/>
      <c r="M108" s="122"/>
      <c r="O108" s="120"/>
      <c r="P108" s="120"/>
      <c r="Q108" s="120"/>
      <c r="R108" s="122"/>
      <c r="S108" s="120"/>
      <c r="T108" s="120"/>
    </row>
    <row r="109" s="123" customFormat="true" ht="36" hidden="true" customHeight="true" outlineLevel="0" collapsed="false">
      <c r="A109" s="108" t="s">
        <v>332</v>
      </c>
      <c r="B109" s="108" t="s">
        <v>338</v>
      </c>
      <c r="C109" s="108" t="s">
        <v>1293</v>
      </c>
      <c r="D109" s="119" t="s">
        <v>1294</v>
      </c>
      <c r="E109" s="120"/>
      <c r="F109" s="120"/>
      <c r="G109" s="120"/>
      <c r="H109" s="120"/>
      <c r="I109" s="121"/>
      <c r="J109" s="120"/>
      <c r="K109" s="120"/>
      <c r="L109" s="122"/>
      <c r="M109" s="122"/>
      <c r="N109" s="23"/>
      <c r="O109" s="120"/>
      <c r="P109" s="120"/>
      <c r="Q109" s="120"/>
      <c r="R109" s="122"/>
      <c r="S109" s="120"/>
      <c r="T109" s="120"/>
      <c r="U109" s="23"/>
      <c r="V109" s="23"/>
      <c r="W109" s="23"/>
      <c r="X109" s="23"/>
      <c r="Y109" s="23"/>
      <c r="Z109" s="23"/>
      <c r="AA109" s="23"/>
      <c r="AB109" s="23"/>
      <c r="AC109" s="23"/>
      <c r="AD109" s="23"/>
      <c r="AE109" s="23"/>
      <c r="AF109" s="23"/>
      <c r="AG109" s="23"/>
      <c r="AH109" s="23"/>
      <c r="AI109" s="23"/>
      <c r="AJ109" s="23"/>
      <c r="AK109" s="23"/>
      <c r="AL109" s="23"/>
      <c r="AM109" s="23"/>
      <c r="AN109" s="23"/>
      <c r="AO109" s="23"/>
      <c r="AP109" s="180"/>
    </row>
    <row r="110" s="123" customFormat="true" ht="76.5" hidden="true" customHeight="true" outlineLevel="0" collapsed="false">
      <c r="A110" s="108" t="s">
        <v>332</v>
      </c>
      <c r="B110" s="108" t="s">
        <v>378</v>
      </c>
      <c r="C110" s="108" t="s">
        <v>1295</v>
      </c>
      <c r="D110" s="108" t="s">
        <v>1296</v>
      </c>
      <c r="E110" s="120"/>
      <c r="F110" s="120"/>
      <c r="G110" s="121"/>
      <c r="H110" s="108"/>
      <c r="I110" s="121"/>
      <c r="J110" s="120"/>
      <c r="K110" s="120"/>
      <c r="L110" s="122"/>
      <c r="M110" s="122"/>
      <c r="N110" s="120"/>
      <c r="O110" s="120"/>
      <c r="P110" s="120"/>
      <c r="Q110" s="120"/>
      <c r="R110" s="122"/>
      <c r="S110" s="120"/>
      <c r="T110" s="120"/>
      <c r="U110" s="120"/>
      <c r="V110" s="120"/>
      <c r="W110" s="120"/>
      <c r="X110" s="120"/>
      <c r="Y110" s="121"/>
      <c r="Z110" s="120"/>
      <c r="AA110" s="23"/>
      <c r="AB110" s="23"/>
      <c r="AC110" s="23"/>
      <c r="AD110" s="23"/>
      <c r="AE110" s="23"/>
      <c r="AF110" s="23"/>
      <c r="AG110" s="23"/>
      <c r="AH110" s="23"/>
      <c r="AI110" s="23"/>
      <c r="AJ110" s="23"/>
      <c r="AK110" s="23"/>
      <c r="AL110" s="23"/>
      <c r="AM110" s="23"/>
      <c r="AN110" s="23"/>
      <c r="AO110" s="23"/>
      <c r="AP110" s="120"/>
    </row>
    <row r="111" s="123" customFormat="true" ht="38.25" hidden="true" customHeight="true" outlineLevel="0" collapsed="false">
      <c r="A111" s="108" t="s">
        <v>332</v>
      </c>
      <c r="B111" s="108" t="s">
        <v>378</v>
      </c>
      <c r="C111" s="108" t="s">
        <v>1297</v>
      </c>
      <c r="D111" s="145" t="s">
        <v>1298</v>
      </c>
      <c r="E111" s="120"/>
      <c r="F111" s="120"/>
      <c r="G111" s="120"/>
      <c r="H111" s="108"/>
      <c r="I111" s="121"/>
      <c r="J111" s="120"/>
      <c r="K111" s="120"/>
      <c r="L111" s="122"/>
      <c r="M111" s="122"/>
      <c r="N111" s="120"/>
      <c r="O111" s="120"/>
      <c r="P111" s="120"/>
      <c r="Q111" s="120"/>
      <c r="R111" s="122"/>
      <c r="S111" s="120"/>
      <c r="T111" s="120"/>
      <c r="U111" s="120"/>
      <c r="V111" s="120"/>
      <c r="W111" s="120"/>
      <c r="X111" s="120"/>
      <c r="Y111" s="121"/>
      <c r="Z111" s="120"/>
      <c r="AA111" s="23"/>
      <c r="AB111" s="23"/>
      <c r="AC111" s="23"/>
      <c r="AD111" s="23"/>
      <c r="AE111" s="23"/>
      <c r="AF111" s="23"/>
      <c r="AG111" s="23"/>
      <c r="AH111" s="23"/>
      <c r="AI111" s="23"/>
      <c r="AJ111" s="23"/>
      <c r="AK111" s="23"/>
      <c r="AL111" s="23"/>
      <c r="AM111" s="23"/>
      <c r="AN111" s="23"/>
      <c r="AO111" s="23"/>
      <c r="AP111" s="23"/>
    </row>
    <row r="112" s="123" customFormat="true" ht="38.25" hidden="true" customHeight="true" outlineLevel="0" collapsed="false">
      <c r="A112" s="108" t="s">
        <v>332</v>
      </c>
      <c r="B112" s="108" t="s">
        <v>338</v>
      </c>
      <c r="C112" s="108" t="s">
        <v>1299</v>
      </c>
      <c r="D112" s="145" t="s">
        <v>1300</v>
      </c>
      <c r="E112" s="120"/>
      <c r="F112" s="120"/>
      <c r="G112" s="120"/>
      <c r="H112" s="120"/>
      <c r="I112" s="121"/>
      <c r="J112" s="120"/>
      <c r="K112" s="120"/>
      <c r="L112" s="122"/>
      <c r="M112" s="122"/>
      <c r="N112" s="23"/>
      <c r="O112" s="120"/>
      <c r="P112" s="120"/>
      <c r="Q112" s="120"/>
      <c r="R112" s="122"/>
      <c r="S112" s="120"/>
      <c r="T112" s="120"/>
      <c r="U112" s="23"/>
      <c r="V112" s="23"/>
      <c r="W112" s="23"/>
      <c r="X112" s="23"/>
      <c r="Y112" s="23"/>
      <c r="Z112" s="23"/>
      <c r="AA112" s="23"/>
      <c r="AB112" s="23"/>
      <c r="AC112" s="23"/>
      <c r="AD112" s="23"/>
      <c r="AE112" s="23"/>
      <c r="AF112" s="23"/>
      <c r="AG112" s="23"/>
      <c r="AH112" s="23"/>
      <c r="AI112" s="23"/>
      <c r="AJ112" s="23"/>
      <c r="AK112" s="23"/>
      <c r="AL112" s="23"/>
      <c r="AM112" s="23"/>
      <c r="AN112" s="23"/>
      <c r="AO112" s="23"/>
      <c r="AP112" s="181"/>
    </row>
    <row r="113" s="123" customFormat="true" ht="38.25" hidden="true" customHeight="true" outlineLevel="0" collapsed="false">
      <c r="A113" s="108" t="s">
        <v>332</v>
      </c>
      <c r="B113" s="108" t="s">
        <v>342</v>
      </c>
      <c r="C113" s="108" t="s">
        <v>1301</v>
      </c>
      <c r="D113" s="119" t="s">
        <v>1302</v>
      </c>
      <c r="E113" s="120"/>
      <c r="F113" s="120"/>
      <c r="G113" s="120"/>
      <c r="H113" s="120"/>
      <c r="I113" s="121"/>
      <c r="J113" s="120"/>
      <c r="K113" s="120"/>
      <c r="L113" s="122"/>
      <c r="M113" s="122"/>
      <c r="N113" s="23"/>
      <c r="O113" s="120"/>
      <c r="P113" s="120"/>
      <c r="Q113" s="120"/>
      <c r="R113" s="122"/>
      <c r="S113" s="120"/>
      <c r="T113" s="120"/>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row>
    <row r="114" customFormat="false" ht="38.25" hidden="true" customHeight="true" outlineLevel="0" collapsed="false">
      <c r="A114" s="127" t="s">
        <v>332</v>
      </c>
      <c r="B114" s="128" t="s">
        <v>347</v>
      </c>
      <c r="C114" s="108" t="s">
        <v>1303</v>
      </c>
      <c r="D114" s="128" t="s">
        <v>1304</v>
      </c>
      <c r="E114" s="120"/>
      <c r="F114" s="120"/>
      <c r="G114" s="120"/>
      <c r="H114" s="120"/>
      <c r="I114" s="121"/>
      <c r="J114" s="120"/>
      <c r="K114" s="120"/>
      <c r="L114" s="122"/>
      <c r="M114" s="122"/>
      <c r="O114" s="120"/>
      <c r="P114" s="120"/>
      <c r="Q114" s="120"/>
      <c r="R114" s="122"/>
      <c r="S114" s="120"/>
      <c r="T114" s="120"/>
    </row>
    <row r="115" s="123" customFormat="true" ht="28.5" hidden="true" customHeight="false" outlineLevel="0" collapsed="false">
      <c r="A115" s="108" t="s">
        <v>332</v>
      </c>
      <c r="B115" s="108" t="s">
        <v>338</v>
      </c>
      <c r="C115" s="108" t="s">
        <v>1305</v>
      </c>
      <c r="D115" s="119" t="s">
        <v>1306</v>
      </c>
      <c r="E115" s="120"/>
      <c r="F115" s="120"/>
      <c r="G115" s="120"/>
      <c r="H115" s="120"/>
      <c r="I115" s="121"/>
      <c r="J115" s="120"/>
      <c r="K115" s="120"/>
      <c r="L115" s="122"/>
      <c r="M115" s="122"/>
      <c r="N115" s="23"/>
      <c r="O115" s="120"/>
      <c r="P115" s="120"/>
      <c r="Q115" s="120"/>
      <c r="R115" s="122"/>
      <c r="S115" s="120"/>
      <c r="T115" s="120"/>
      <c r="U115" s="23"/>
      <c r="V115" s="23"/>
      <c r="W115" s="23"/>
      <c r="X115" s="23"/>
      <c r="Y115" s="23"/>
      <c r="Z115" s="23"/>
      <c r="AA115" s="23"/>
      <c r="AB115" s="23"/>
      <c r="AC115" s="23"/>
      <c r="AD115" s="23"/>
      <c r="AE115" s="23"/>
      <c r="AF115" s="23"/>
      <c r="AG115" s="23"/>
      <c r="AH115" s="23"/>
      <c r="AI115" s="23"/>
      <c r="AJ115" s="23"/>
      <c r="AK115" s="23"/>
      <c r="AL115" s="23"/>
      <c r="AM115" s="23"/>
      <c r="AN115" s="23"/>
      <c r="AO115" s="23"/>
      <c r="AP115" s="182"/>
    </row>
    <row r="116" s="123" customFormat="true" ht="38.25" hidden="true" customHeight="true" outlineLevel="0" collapsed="false">
      <c r="A116" s="108" t="s">
        <v>332</v>
      </c>
      <c r="B116" s="108" t="s">
        <v>378</v>
      </c>
      <c r="C116" s="108" t="s">
        <v>1307</v>
      </c>
      <c r="D116" s="108" t="s">
        <v>1308</v>
      </c>
      <c r="E116" s="120"/>
      <c r="F116" s="120"/>
      <c r="G116" s="120"/>
      <c r="H116" s="120"/>
      <c r="I116" s="121"/>
      <c r="J116" s="120"/>
      <c r="K116" s="120"/>
      <c r="L116" s="122"/>
      <c r="M116" s="122"/>
      <c r="N116" s="120"/>
      <c r="O116" s="120"/>
      <c r="P116" s="120"/>
      <c r="Q116" s="120"/>
      <c r="R116" s="122"/>
      <c r="S116" s="120"/>
      <c r="T116" s="120"/>
      <c r="U116" s="120"/>
      <c r="V116" s="120"/>
      <c r="W116" s="120"/>
      <c r="X116" s="120"/>
      <c r="Y116" s="121"/>
      <c r="Z116" s="120"/>
      <c r="AA116" s="23"/>
      <c r="AB116" s="23"/>
      <c r="AC116" s="23"/>
      <c r="AD116" s="23"/>
      <c r="AE116" s="23"/>
      <c r="AF116" s="23"/>
      <c r="AG116" s="23"/>
      <c r="AH116" s="23"/>
      <c r="AI116" s="23"/>
      <c r="AJ116" s="23"/>
      <c r="AK116" s="23"/>
      <c r="AL116" s="23"/>
      <c r="AM116" s="23"/>
      <c r="AN116" s="23"/>
      <c r="AO116" s="23"/>
      <c r="AP116" s="23"/>
    </row>
    <row r="117" customFormat="false" ht="46.5" hidden="true" customHeight="true" outlineLevel="0" collapsed="false">
      <c r="A117" s="127" t="s">
        <v>332</v>
      </c>
      <c r="B117" s="128" t="s">
        <v>333</v>
      </c>
      <c r="C117" s="108" t="s">
        <v>1309</v>
      </c>
      <c r="D117" s="107" t="s">
        <v>1310</v>
      </c>
      <c r="E117" s="120"/>
      <c r="F117" s="120"/>
      <c r="G117" s="120"/>
      <c r="H117" s="108"/>
      <c r="I117" s="121"/>
      <c r="J117" s="120"/>
      <c r="K117" s="120"/>
      <c r="L117" s="122"/>
      <c r="M117" s="122"/>
      <c r="O117" s="120"/>
      <c r="P117" s="120"/>
      <c r="Q117" s="120"/>
      <c r="R117" s="122"/>
      <c r="S117" s="120"/>
      <c r="T117" s="120"/>
    </row>
    <row r="118" s="123" customFormat="true" ht="38.25" hidden="true" customHeight="true" outlineLevel="0" collapsed="false">
      <c r="A118" s="108" t="s">
        <v>332</v>
      </c>
      <c r="B118" s="108" t="s">
        <v>342</v>
      </c>
      <c r="C118" s="108" t="s">
        <v>1311</v>
      </c>
      <c r="D118" s="108" t="s">
        <v>1312</v>
      </c>
      <c r="E118" s="120"/>
      <c r="F118" s="120"/>
      <c r="G118" s="120"/>
      <c r="H118" s="120"/>
      <c r="I118" s="121"/>
      <c r="J118" s="120"/>
      <c r="K118" s="120"/>
      <c r="L118" s="122"/>
      <c r="M118" s="122"/>
      <c r="N118" s="23"/>
      <c r="O118" s="120"/>
      <c r="P118" s="120"/>
      <c r="Q118" s="120"/>
      <c r="R118" s="122"/>
      <c r="S118" s="120"/>
      <c r="T118" s="120"/>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row>
    <row r="119" s="123" customFormat="true" ht="38.25" hidden="true" customHeight="true" outlineLevel="0" collapsed="false">
      <c r="A119" s="108" t="s">
        <v>332</v>
      </c>
      <c r="B119" s="108" t="s">
        <v>385</v>
      </c>
      <c r="C119" s="108" t="s">
        <v>1313</v>
      </c>
      <c r="D119" s="108" t="s">
        <v>1314</v>
      </c>
      <c r="E119" s="120"/>
      <c r="F119" s="120"/>
      <c r="G119" s="120"/>
      <c r="H119" s="120"/>
      <c r="I119" s="121"/>
      <c r="J119" s="120"/>
      <c r="K119" s="120"/>
      <c r="L119" s="122"/>
      <c r="M119" s="122"/>
      <c r="N119" s="23"/>
      <c r="O119" s="120"/>
      <c r="P119" s="120"/>
      <c r="Q119" s="120"/>
      <c r="R119" s="122"/>
      <c r="S119" s="120"/>
      <c r="T119" s="120"/>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row>
    <row r="120" s="123" customFormat="true" ht="38.25" hidden="true" customHeight="true" outlineLevel="0" collapsed="false">
      <c r="A120" s="108" t="s">
        <v>332</v>
      </c>
      <c r="B120" s="108" t="s">
        <v>352</v>
      </c>
      <c r="C120" s="108" t="s">
        <v>1315</v>
      </c>
      <c r="D120" s="108" t="s">
        <v>1316</v>
      </c>
      <c r="E120" s="120"/>
      <c r="F120" s="120"/>
      <c r="G120" s="120"/>
      <c r="H120" s="120"/>
      <c r="I120" s="121"/>
      <c r="J120" s="120"/>
      <c r="K120" s="120"/>
      <c r="L120" s="122"/>
      <c r="M120" s="122"/>
      <c r="N120" s="23"/>
      <c r="O120" s="120"/>
      <c r="P120" s="120"/>
      <c r="Q120" s="120"/>
      <c r="R120" s="122"/>
      <c r="S120" s="120"/>
      <c r="T120" s="120"/>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row>
    <row r="121" s="123" customFormat="true" ht="38.25" hidden="true" customHeight="true" outlineLevel="0" collapsed="false">
      <c r="A121" s="108" t="s">
        <v>332</v>
      </c>
      <c r="B121" s="108" t="s">
        <v>352</v>
      </c>
      <c r="C121" s="108" t="s">
        <v>1317</v>
      </c>
      <c r="D121" s="108" t="s">
        <v>1318</v>
      </c>
      <c r="E121" s="120"/>
      <c r="F121" s="120"/>
      <c r="G121" s="120"/>
      <c r="H121" s="120"/>
      <c r="I121" s="121"/>
      <c r="J121" s="120"/>
      <c r="K121" s="120"/>
      <c r="L121" s="122"/>
      <c r="M121" s="122"/>
      <c r="N121" s="23"/>
      <c r="O121" s="120"/>
      <c r="P121" s="120"/>
      <c r="Q121" s="120"/>
      <c r="R121" s="122"/>
      <c r="S121" s="120"/>
      <c r="T121" s="120"/>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row>
    <row r="122" s="123" customFormat="true" ht="38.25" hidden="true" customHeight="true" outlineLevel="0" collapsed="false">
      <c r="A122" s="108" t="s">
        <v>332</v>
      </c>
      <c r="B122" s="108" t="s">
        <v>378</v>
      </c>
      <c r="C122" s="108" t="s">
        <v>1317</v>
      </c>
      <c r="D122" s="119" t="s">
        <v>1319</v>
      </c>
      <c r="E122" s="120"/>
      <c r="F122" s="120"/>
      <c r="G122" s="120"/>
      <c r="H122" s="120"/>
      <c r="I122" s="121"/>
      <c r="J122" s="120"/>
      <c r="K122" s="120"/>
      <c r="L122" s="122"/>
      <c r="M122" s="122"/>
      <c r="N122" s="120"/>
      <c r="O122" s="120"/>
      <c r="P122" s="120"/>
      <c r="Q122" s="120"/>
      <c r="R122" s="122"/>
      <c r="S122" s="120"/>
      <c r="T122" s="120"/>
      <c r="U122" s="120"/>
      <c r="V122" s="120"/>
      <c r="W122" s="120"/>
      <c r="X122" s="120"/>
      <c r="Y122" s="121"/>
      <c r="Z122" s="120"/>
      <c r="AA122" s="23"/>
      <c r="AB122" s="23"/>
      <c r="AC122" s="23"/>
      <c r="AD122" s="23"/>
      <c r="AE122" s="23"/>
      <c r="AF122" s="23"/>
      <c r="AG122" s="23"/>
      <c r="AH122" s="23"/>
      <c r="AI122" s="23"/>
      <c r="AJ122" s="23"/>
      <c r="AK122" s="23"/>
      <c r="AL122" s="23"/>
      <c r="AM122" s="23"/>
      <c r="AN122" s="23"/>
      <c r="AO122" s="23"/>
      <c r="AP122" s="23"/>
    </row>
    <row r="123" s="184" customFormat="true" ht="63.75" hidden="true" customHeight="true" outlineLevel="0" collapsed="false">
      <c r="A123" s="108" t="s">
        <v>332</v>
      </c>
      <c r="B123" s="108" t="s">
        <v>364</v>
      </c>
      <c r="C123" s="108" t="s">
        <v>1320</v>
      </c>
      <c r="D123" s="119" t="s">
        <v>1321</v>
      </c>
      <c r="E123" s="120"/>
      <c r="F123" s="120"/>
      <c r="G123" s="120"/>
      <c r="H123" s="120"/>
      <c r="I123" s="121"/>
      <c r="J123" s="120"/>
      <c r="K123" s="120"/>
      <c r="L123" s="122"/>
      <c r="M123" s="122"/>
      <c r="N123" s="23"/>
      <c r="O123" s="120"/>
      <c r="P123" s="120"/>
      <c r="Q123" s="120"/>
      <c r="R123" s="122"/>
      <c r="S123" s="120"/>
      <c r="T123" s="120"/>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183"/>
    </row>
    <row r="124" s="123" customFormat="true" ht="63" hidden="true" customHeight="true" outlineLevel="0" collapsed="false">
      <c r="A124" s="108" t="s">
        <v>332</v>
      </c>
      <c r="B124" s="108" t="s">
        <v>378</v>
      </c>
      <c r="C124" s="108" t="s">
        <v>1322</v>
      </c>
      <c r="D124" s="119" t="s">
        <v>1323</v>
      </c>
      <c r="E124" s="120"/>
      <c r="F124" s="120"/>
      <c r="G124" s="120"/>
      <c r="H124" s="108"/>
      <c r="I124" s="121"/>
      <c r="J124" s="120"/>
      <c r="K124" s="120"/>
      <c r="L124" s="122"/>
      <c r="M124" s="122"/>
      <c r="N124" s="120"/>
      <c r="O124" s="120"/>
      <c r="P124" s="120"/>
      <c r="Q124" s="120"/>
      <c r="R124" s="122"/>
      <c r="S124" s="120"/>
      <c r="T124" s="120"/>
      <c r="U124" s="120"/>
      <c r="V124" s="120"/>
      <c r="W124" s="120"/>
      <c r="X124" s="120"/>
      <c r="Y124" s="121"/>
      <c r="Z124" s="120"/>
      <c r="AA124" s="23"/>
      <c r="AB124" s="23"/>
      <c r="AC124" s="23"/>
      <c r="AD124" s="23"/>
      <c r="AE124" s="23"/>
      <c r="AF124" s="23"/>
      <c r="AG124" s="23"/>
      <c r="AH124" s="23"/>
      <c r="AI124" s="23"/>
      <c r="AJ124" s="23"/>
      <c r="AK124" s="23"/>
      <c r="AL124" s="23"/>
      <c r="AM124" s="23"/>
      <c r="AN124" s="23"/>
      <c r="AO124" s="23"/>
      <c r="AP124" s="120"/>
    </row>
    <row r="125" s="123" customFormat="true" ht="38.25" hidden="true" customHeight="true" outlineLevel="0" collapsed="false">
      <c r="A125" s="108" t="s">
        <v>332</v>
      </c>
      <c r="B125" s="108" t="s">
        <v>378</v>
      </c>
      <c r="C125" s="108" t="s">
        <v>1324</v>
      </c>
      <c r="D125" s="145" t="s">
        <v>1325</v>
      </c>
      <c r="E125" s="120"/>
      <c r="F125" s="120"/>
      <c r="G125" s="120"/>
      <c r="H125" s="108"/>
      <c r="I125" s="121"/>
      <c r="J125" s="120"/>
      <c r="K125" s="120"/>
      <c r="L125" s="122"/>
      <c r="M125" s="122"/>
      <c r="N125" s="120"/>
      <c r="O125" s="120"/>
      <c r="P125" s="120"/>
      <c r="Q125" s="120"/>
      <c r="R125" s="122"/>
      <c r="S125" s="120"/>
      <c r="T125" s="120"/>
      <c r="U125" s="120"/>
      <c r="V125" s="120"/>
      <c r="W125" s="120"/>
      <c r="X125" s="120"/>
      <c r="Y125" s="121"/>
      <c r="Z125" s="120"/>
      <c r="AA125" s="23"/>
      <c r="AB125" s="23"/>
      <c r="AC125" s="23"/>
      <c r="AD125" s="23"/>
      <c r="AE125" s="23"/>
      <c r="AF125" s="23"/>
      <c r="AG125" s="23"/>
      <c r="AH125" s="23"/>
      <c r="AI125" s="23"/>
      <c r="AJ125" s="23"/>
      <c r="AK125" s="23"/>
      <c r="AL125" s="23"/>
      <c r="AM125" s="23"/>
      <c r="AN125" s="23"/>
      <c r="AO125" s="23"/>
      <c r="AP125" s="120"/>
    </row>
    <row r="126" customFormat="false" ht="51" hidden="true" customHeight="true" outlineLevel="0" collapsed="false">
      <c r="A126" s="127" t="s">
        <v>332</v>
      </c>
      <c r="B126" s="128" t="s">
        <v>347</v>
      </c>
      <c r="C126" s="108" t="s">
        <v>1326</v>
      </c>
      <c r="D126" s="107" t="s">
        <v>1327</v>
      </c>
      <c r="E126" s="120"/>
      <c r="F126" s="120"/>
      <c r="G126" s="120"/>
      <c r="H126" s="120"/>
      <c r="I126" s="121"/>
      <c r="J126" s="120"/>
      <c r="K126" s="120"/>
      <c r="L126" s="122"/>
      <c r="M126" s="122"/>
      <c r="O126" s="120"/>
      <c r="P126" s="120"/>
      <c r="Q126" s="120"/>
      <c r="R126" s="122"/>
      <c r="S126" s="120"/>
      <c r="T126" s="120"/>
    </row>
    <row r="127" s="123" customFormat="true" ht="28.5" hidden="true" customHeight="false" outlineLevel="0" collapsed="false">
      <c r="A127" s="108" t="s">
        <v>332</v>
      </c>
      <c r="B127" s="108" t="s">
        <v>390</v>
      </c>
      <c r="C127" s="108" t="s">
        <v>1328</v>
      </c>
      <c r="D127" s="119" t="s">
        <v>1329</v>
      </c>
      <c r="E127" s="120"/>
      <c r="F127" s="120"/>
      <c r="G127" s="120"/>
      <c r="H127" s="120"/>
      <c r="I127" s="121"/>
      <c r="J127" s="120"/>
      <c r="K127" s="120"/>
      <c r="L127" s="122"/>
      <c r="M127" s="122"/>
      <c r="N127" s="23"/>
      <c r="O127" s="120"/>
      <c r="P127" s="120"/>
      <c r="Q127" s="120"/>
      <c r="R127" s="122"/>
      <c r="S127" s="120"/>
      <c r="T127" s="120"/>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row>
    <row r="128" s="123" customFormat="true" ht="63.75" hidden="true" customHeight="true" outlineLevel="0" collapsed="false">
      <c r="A128" s="108" t="s">
        <v>332</v>
      </c>
      <c r="B128" s="108" t="s">
        <v>369</v>
      </c>
      <c r="C128" s="108" t="s">
        <v>1330</v>
      </c>
      <c r="D128" s="119" t="s">
        <v>1331</v>
      </c>
      <c r="E128" s="120"/>
      <c r="F128" s="120"/>
      <c r="G128" s="120"/>
      <c r="H128" s="120"/>
      <c r="I128" s="120"/>
      <c r="J128" s="120"/>
      <c r="K128" s="120"/>
      <c r="L128" s="122"/>
      <c r="M128" s="122"/>
      <c r="N128" s="120"/>
      <c r="P128" s="120"/>
      <c r="Q128" s="120"/>
      <c r="R128" s="122"/>
      <c r="S128" s="120"/>
      <c r="T128" s="120"/>
      <c r="AP128" s="184"/>
    </row>
    <row r="129" s="123" customFormat="true" ht="28.5" hidden="true" customHeight="false" outlineLevel="0" collapsed="false">
      <c r="A129" s="108" t="s">
        <v>332</v>
      </c>
      <c r="B129" s="108" t="s">
        <v>390</v>
      </c>
      <c r="C129" s="108" t="s">
        <v>1332</v>
      </c>
      <c r="D129" s="108" t="s">
        <v>1333</v>
      </c>
      <c r="E129" s="120"/>
      <c r="F129" s="120"/>
      <c r="G129" s="120"/>
      <c r="H129" s="120"/>
      <c r="I129" s="121"/>
      <c r="J129" s="120"/>
      <c r="K129" s="120"/>
      <c r="L129" s="122"/>
      <c r="M129" s="122"/>
      <c r="N129" s="23"/>
      <c r="O129" s="120"/>
      <c r="P129" s="120"/>
      <c r="Q129" s="120"/>
      <c r="R129" s="122"/>
      <c r="S129" s="120"/>
      <c r="T129" s="120"/>
      <c r="U129" s="23"/>
      <c r="V129" s="23"/>
      <c r="W129" s="23"/>
      <c r="X129" s="23"/>
      <c r="Y129" s="23"/>
      <c r="Z129" s="23"/>
      <c r="AA129" s="23"/>
      <c r="AB129" s="23"/>
      <c r="AC129" s="23"/>
      <c r="AD129" s="23"/>
      <c r="AE129" s="23"/>
      <c r="AF129" s="23"/>
      <c r="AG129" s="23"/>
      <c r="AH129" s="23"/>
      <c r="AI129" s="23"/>
      <c r="AJ129" s="23"/>
      <c r="AK129" s="23"/>
      <c r="AL129" s="23"/>
      <c r="AM129" s="23"/>
      <c r="AN129" s="23"/>
      <c r="AO129" s="23"/>
      <c r="AP129" s="10"/>
    </row>
    <row r="130" s="123" customFormat="true" ht="38.25" hidden="true" customHeight="true" outlineLevel="0" collapsed="false">
      <c r="A130" s="108" t="s">
        <v>332</v>
      </c>
      <c r="B130" s="108" t="s">
        <v>378</v>
      </c>
      <c r="C130" s="108" t="s">
        <v>1334</v>
      </c>
      <c r="D130" s="108" t="s">
        <v>1335</v>
      </c>
      <c r="E130" s="120"/>
      <c r="F130" s="120"/>
      <c r="G130" s="120"/>
      <c r="H130" s="120"/>
      <c r="I130" s="121"/>
      <c r="J130" s="120"/>
      <c r="K130" s="120"/>
      <c r="L130" s="122"/>
      <c r="M130" s="122"/>
      <c r="N130" s="120"/>
      <c r="O130" s="120"/>
      <c r="P130" s="120"/>
      <c r="Q130" s="120"/>
      <c r="R130" s="122"/>
      <c r="S130" s="120"/>
      <c r="T130" s="120"/>
      <c r="U130" s="120"/>
      <c r="V130" s="120"/>
      <c r="W130" s="120"/>
      <c r="X130" s="120"/>
      <c r="Y130" s="121"/>
      <c r="Z130" s="120"/>
      <c r="AA130" s="23"/>
      <c r="AB130" s="23"/>
      <c r="AC130" s="23"/>
      <c r="AD130" s="23"/>
      <c r="AE130" s="23"/>
      <c r="AF130" s="23"/>
      <c r="AG130" s="23"/>
      <c r="AH130" s="23"/>
      <c r="AI130" s="23"/>
      <c r="AJ130" s="23"/>
      <c r="AK130" s="23"/>
      <c r="AL130" s="23"/>
      <c r="AM130" s="23"/>
      <c r="AN130" s="23"/>
      <c r="AO130" s="23"/>
      <c r="AP130" s="120"/>
    </row>
    <row r="131" s="123" customFormat="true" ht="38.25" hidden="true" customHeight="true" outlineLevel="0" collapsed="false">
      <c r="A131" s="108" t="s">
        <v>332</v>
      </c>
      <c r="B131" s="108" t="s">
        <v>352</v>
      </c>
      <c r="C131" s="108" t="s">
        <v>1336</v>
      </c>
      <c r="D131" s="108" t="s">
        <v>1337</v>
      </c>
      <c r="E131" s="120"/>
      <c r="F131" s="120"/>
      <c r="G131" s="120"/>
      <c r="H131" s="120"/>
      <c r="I131" s="121"/>
      <c r="J131" s="120"/>
      <c r="K131" s="120"/>
      <c r="L131" s="122"/>
      <c r="M131" s="122"/>
      <c r="N131" s="23"/>
      <c r="O131" s="120"/>
      <c r="P131" s="120"/>
      <c r="Q131" s="120"/>
      <c r="R131" s="122"/>
      <c r="S131" s="120"/>
      <c r="T131" s="120"/>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row>
    <row r="132" s="123" customFormat="true" ht="38.25" hidden="true" customHeight="true" outlineLevel="0" collapsed="false">
      <c r="A132" s="108" t="s">
        <v>332</v>
      </c>
      <c r="B132" s="108" t="s">
        <v>378</v>
      </c>
      <c r="C132" s="108" t="s">
        <v>1338</v>
      </c>
      <c r="D132" s="108" t="s">
        <v>1339</v>
      </c>
      <c r="E132" s="120"/>
      <c r="F132" s="120"/>
      <c r="G132" s="120"/>
      <c r="H132" s="120"/>
      <c r="I132" s="121"/>
      <c r="J132" s="120"/>
      <c r="K132" s="120"/>
      <c r="L132" s="122"/>
      <c r="M132" s="122"/>
      <c r="N132" s="120"/>
      <c r="O132" s="120"/>
      <c r="P132" s="120"/>
      <c r="Q132" s="120"/>
      <c r="R132" s="122"/>
      <c r="S132" s="120"/>
      <c r="T132" s="120"/>
      <c r="U132" s="120"/>
      <c r="V132" s="120"/>
      <c r="W132" s="120"/>
      <c r="X132" s="120"/>
      <c r="Y132" s="121"/>
      <c r="Z132" s="120"/>
      <c r="AA132" s="23"/>
      <c r="AB132" s="23"/>
      <c r="AC132" s="23"/>
      <c r="AD132" s="23"/>
      <c r="AE132" s="23"/>
      <c r="AF132" s="23"/>
      <c r="AG132" s="23"/>
      <c r="AH132" s="23"/>
      <c r="AI132" s="23"/>
      <c r="AJ132" s="23"/>
      <c r="AK132" s="23"/>
      <c r="AL132" s="23"/>
      <c r="AM132" s="23"/>
      <c r="AN132" s="23"/>
      <c r="AO132" s="23"/>
      <c r="AP132" s="23"/>
    </row>
    <row r="133" s="139" customFormat="true" ht="38.25" hidden="true" customHeight="true" outlineLevel="0" collapsed="false">
      <c r="A133" s="127" t="s">
        <v>332</v>
      </c>
      <c r="B133" s="128" t="s">
        <v>385</v>
      </c>
      <c r="C133" s="108" t="s">
        <v>1340</v>
      </c>
      <c r="D133" s="119" t="s">
        <v>1341</v>
      </c>
      <c r="E133" s="120"/>
      <c r="F133" s="120"/>
      <c r="G133" s="120"/>
      <c r="H133" s="120"/>
      <c r="I133" s="121"/>
      <c r="J133" s="120"/>
      <c r="K133" s="120"/>
      <c r="L133" s="122"/>
      <c r="M133" s="122"/>
      <c r="N133" s="23"/>
      <c r="O133" s="120"/>
      <c r="P133" s="120"/>
      <c r="Q133" s="120"/>
      <c r="R133" s="122"/>
      <c r="S133" s="120"/>
      <c r="T133" s="120"/>
      <c r="U133" s="120"/>
      <c r="V133" s="23"/>
      <c r="W133" s="23"/>
      <c r="X133" s="23"/>
      <c r="Y133" s="23"/>
      <c r="Z133" s="23"/>
      <c r="AA133" s="23"/>
      <c r="AB133" s="23"/>
      <c r="AC133" s="23"/>
      <c r="AD133" s="23"/>
      <c r="AE133" s="23"/>
      <c r="AF133" s="23"/>
      <c r="AG133" s="23"/>
      <c r="AH133" s="23"/>
      <c r="AI133" s="23"/>
      <c r="AJ133" s="23"/>
      <c r="AK133" s="23"/>
      <c r="AL133" s="23"/>
      <c r="AM133" s="23"/>
      <c r="AN133" s="23"/>
      <c r="AO133" s="23"/>
      <c r="AP133" s="23"/>
    </row>
    <row r="134" s="123" customFormat="true" ht="172.5" hidden="true" customHeight="false" outlineLevel="0" collapsed="false">
      <c r="A134" s="108" t="s">
        <v>396</v>
      </c>
      <c r="B134" s="108" t="s">
        <v>397</v>
      </c>
      <c r="C134" s="108" t="s">
        <v>1342</v>
      </c>
      <c r="D134" s="119" t="s">
        <v>1343</v>
      </c>
      <c r="E134" s="120"/>
      <c r="F134" s="120"/>
      <c r="G134" s="120"/>
      <c r="H134" s="120"/>
      <c r="I134" s="121"/>
      <c r="J134" s="120"/>
      <c r="K134" s="185"/>
      <c r="L134" s="122"/>
      <c r="M134" s="122"/>
      <c r="N134" s="23"/>
      <c r="O134" s="120"/>
      <c r="P134" s="120"/>
      <c r="Q134" s="120"/>
      <c r="R134" s="122"/>
      <c r="S134" s="120"/>
      <c r="T134" s="120"/>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row>
    <row r="135" s="123" customFormat="true" ht="37.5" hidden="true" customHeight="false" outlineLevel="0" collapsed="false">
      <c r="A135" s="108" t="s">
        <v>396</v>
      </c>
      <c r="B135" s="108" t="s">
        <v>397</v>
      </c>
      <c r="C135" s="108" t="s">
        <v>1344</v>
      </c>
      <c r="D135" s="108" t="s">
        <v>1345</v>
      </c>
      <c r="E135" s="120"/>
      <c r="F135" s="120"/>
      <c r="G135" s="120"/>
      <c r="H135" s="120"/>
      <c r="I135" s="121"/>
      <c r="J135" s="120"/>
      <c r="K135" s="120"/>
      <c r="L135" s="122"/>
      <c r="M135" s="122"/>
      <c r="N135" s="23"/>
      <c r="O135" s="120"/>
      <c r="P135" s="120"/>
      <c r="Q135" s="120"/>
      <c r="R135" s="122"/>
      <c r="S135" s="120"/>
      <c r="T135" s="120"/>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row>
    <row r="136" s="123" customFormat="true" ht="51" hidden="true" customHeight="true" outlineLevel="0" collapsed="false">
      <c r="A136" s="108" t="s">
        <v>405</v>
      </c>
      <c r="B136" s="108" t="s">
        <v>478</v>
      </c>
      <c r="C136" s="108" t="s">
        <v>1346</v>
      </c>
      <c r="D136" s="108" t="s">
        <v>1347</v>
      </c>
      <c r="E136" s="165"/>
      <c r="F136" s="121"/>
      <c r="G136" s="121"/>
      <c r="H136" s="120"/>
      <c r="I136" s="121"/>
      <c r="J136" s="120"/>
      <c r="K136" s="120"/>
      <c r="L136" s="125"/>
      <c r="M136" s="125"/>
      <c r="N136" s="69"/>
      <c r="O136" s="120"/>
      <c r="P136" s="120"/>
      <c r="Q136" s="120"/>
      <c r="R136" s="122"/>
      <c r="S136" s="120"/>
      <c r="T136" s="120"/>
      <c r="U136" s="120"/>
      <c r="V136" s="120"/>
      <c r="W136" s="120"/>
      <c r="X136" s="69"/>
      <c r="Y136" s="69"/>
      <c r="Z136" s="69"/>
      <c r="AA136" s="69"/>
      <c r="AB136" s="69"/>
      <c r="AC136" s="69"/>
      <c r="AD136" s="69"/>
      <c r="AE136" s="23"/>
      <c r="AF136" s="23"/>
      <c r="AG136" s="23"/>
      <c r="AH136" s="23"/>
      <c r="AI136" s="23"/>
      <c r="AJ136" s="23"/>
      <c r="AK136" s="23"/>
      <c r="AL136" s="23"/>
      <c r="AM136" s="23"/>
      <c r="AN136" s="23"/>
      <c r="AO136" s="23"/>
      <c r="AP136" s="23"/>
    </row>
    <row r="137" s="123" customFormat="true" ht="51" hidden="true" customHeight="true" outlineLevel="0" collapsed="false">
      <c r="A137" s="108" t="s">
        <v>405</v>
      </c>
      <c r="B137" s="108" t="s">
        <v>478</v>
      </c>
      <c r="C137" s="108" t="s">
        <v>1348</v>
      </c>
      <c r="D137" s="119" t="s">
        <v>1349</v>
      </c>
      <c r="E137" s="165"/>
      <c r="F137" s="121"/>
      <c r="G137" s="121"/>
      <c r="H137" s="120"/>
      <c r="I137" s="121"/>
      <c r="J137" s="120"/>
      <c r="K137" s="120"/>
      <c r="L137" s="125"/>
      <c r="M137" s="125"/>
      <c r="N137" s="69"/>
      <c r="O137" s="120"/>
      <c r="P137" s="120"/>
      <c r="Q137" s="120"/>
      <c r="R137" s="122"/>
      <c r="S137" s="120"/>
      <c r="T137" s="120"/>
      <c r="U137" s="69"/>
      <c r="V137" s="69"/>
      <c r="W137" s="69"/>
      <c r="X137" s="69"/>
      <c r="Y137" s="69"/>
      <c r="Z137" s="69"/>
      <c r="AA137" s="69"/>
      <c r="AB137" s="69"/>
      <c r="AC137" s="69"/>
      <c r="AD137" s="69"/>
      <c r="AE137" s="23"/>
      <c r="AF137" s="23"/>
      <c r="AG137" s="23"/>
      <c r="AH137" s="23"/>
      <c r="AI137" s="23"/>
      <c r="AJ137" s="23"/>
      <c r="AK137" s="23"/>
      <c r="AL137" s="23"/>
      <c r="AM137" s="23"/>
      <c r="AN137" s="23"/>
      <c r="AO137" s="23"/>
      <c r="AP137" s="23"/>
    </row>
    <row r="138" s="136" customFormat="true" ht="51" hidden="true" customHeight="true" outlineLevel="0" collapsed="false">
      <c r="A138" s="108" t="s">
        <v>405</v>
      </c>
      <c r="B138" s="69" t="s">
        <v>478</v>
      </c>
      <c r="C138" s="69" t="s">
        <v>1350</v>
      </c>
      <c r="D138" s="149" t="s">
        <v>1351</v>
      </c>
      <c r="E138" s="165"/>
      <c r="F138" s="121"/>
      <c r="G138" s="121"/>
      <c r="H138" s="121"/>
      <c r="I138" s="121"/>
      <c r="J138" s="121"/>
      <c r="K138" s="121"/>
      <c r="L138" s="125"/>
      <c r="M138" s="125"/>
      <c r="N138" s="69"/>
      <c r="O138" s="121"/>
      <c r="P138" s="121"/>
      <c r="Q138" s="121"/>
      <c r="R138" s="125"/>
      <c r="S138" s="121"/>
      <c r="T138" s="121"/>
      <c r="U138" s="69"/>
      <c r="V138" s="69"/>
      <c r="W138" s="69"/>
      <c r="X138" s="69"/>
      <c r="Y138" s="69"/>
      <c r="Z138" s="69"/>
      <c r="AA138" s="69"/>
      <c r="AB138" s="69"/>
      <c r="AC138" s="69"/>
      <c r="AD138" s="69"/>
      <c r="AE138" s="23"/>
      <c r="AF138" s="23"/>
      <c r="AG138" s="23"/>
      <c r="AH138" s="23"/>
      <c r="AI138" s="23"/>
      <c r="AJ138" s="23"/>
      <c r="AK138" s="23"/>
      <c r="AL138" s="23"/>
      <c r="AM138" s="23"/>
      <c r="AN138" s="23"/>
      <c r="AO138" s="23"/>
      <c r="AP138" s="23"/>
    </row>
    <row r="139" s="136" customFormat="true" ht="89.25" hidden="true" customHeight="true" outlineLevel="0" collapsed="false">
      <c r="A139" s="108" t="s">
        <v>405</v>
      </c>
      <c r="B139" s="69" t="s">
        <v>478</v>
      </c>
      <c r="C139" s="69" t="s">
        <v>1352</v>
      </c>
      <c r="D139" s="119" t="s">
        <v>1353</v>
      </c>
      <c r="E139" s="165"/>
      <c r="F139" s="121"/>
      <c r="G139" s="121"/>
      <c r="H139" s="121"/>
      <c r="I139" s="121"/>
      <c r="J139" s="121"/>
      <c r="K139" s="121"/>
      <c r="L139" s="125"/>
      <c r="M139" s="125"/>
      <c r="N139" s="69"/>
      <c r="O139" s="121"/>
      <c r="P139" s="121"/>
      <c r="Q139" s="121"/>
      <c r="R139" s="125"/>
      <c r="S139" s="121"/>
      <c r="T139" s="121"/>
      <c r="U139" s="69"/>
      <c r="V139" s="69"/>
      <c r="W139" s="69"/>
      <c r="X139" s="69"/>
      <c r="Y139" s="69"/>
      <c r="Z139" s="69"/>
      <c r="AA139" s="69"/>
      <c r="AB139" s="69"/>
      <c r="AC139" s="69"/>
      <c r="AD139" s="69"/>
      <c r="AE139" s="23"/>
      <c r="AF139" s="23"/>
      <c r="AG139" s="23"/>
      <c r="AH139" s="23"/>
      <c r="AI139" s="23"/>
      <c r="AJ139" s="23"/>
      <c r="AK139" s="23"/>
      <c r="AL139" s="23"/>
      <c r="AM139" s="23"/>
      <c r="AN139" s="23"/>
      <c r="AO139" s="23"/>
      <c r="AP139" s="23"/>
    </row>
    <row r="140" s="134" customFormat="true" ht="38.25" hidden="true" customHeight="true" outlineLevel="0" collapsed="false">
      <c r="A140" s="69" t="s">
        <v>405</v>
      </c>
      <c r="B140" s="69" t="s">
        <v>469</v>
      </c>
      <c r="C140" s="69" t="s">
        <v>1354</v>
      </c>
      <c r="D140" s="186" t="s">
        <v>1355</v>
      </c>
      <c r="E140" s="121"/>
      <c r="F140" s="121"/>
      <c r="G140" s="121"/>
      <c r="H140" s="121"/>
      <c r="I140" s="121"/>
      <c r="J140" s="121"/>
      <c r="K140" s="121"/>
      <c r="L140" s="125"/>
      <c r="M140" s="125"/>
      <c r="N140" s="23"/>
      <c r="O140" s="121"/>
      <c r="P140" s="121"/>
      <c r="Q140" s="121"/>
      <c r="R140" s="125"/>
      <c r="S140" s="121"/>
      <c r="T140" s="121"/>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row>
    <row r="141" s="123" customFormat="true" ht="51" hidden="true" customHeight="true" outlineLevel="0" collapsed="false">
      <c r="A141" s="108" t="s">
        <v>405</v>
      </c>
      <c r="B141" s="108" t="s">
        <v>486</v>
      </c>
      <c r="C141" s="108" t="s">
        <v>1356</v>
      </c>
      <c r="D141" s="108" t="s">
        <v>1357</v>
      </c>
      <c r="E141" s="120"/>
      <c r="F141" s="120"/>
      <c r="G141" s="120"/>
      <c r="H141" s="120"/>
      <c r="I141" s="121"/>
      <c r="J141" s="120"/>
      <c r="K141" s="120"/>
      <c r="L141" s="122"/>
      <c r="M141" s="122"/>
      <c r="N141" s="23"/>
      <c r="O141" s="120"/>
      <c r="P141" s="120"/>
      <c r="Q141" s="120"/>
      <c r="R141" s="122"/>
      <c r="S141" s="120"/>
      <c r="T141" s="120"/>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row>
    <row r="142" s="123" customFormat="true" ht="56.25" hidden="true" customHeight="true" outlineLevel="0" collapsed="false">
      <c r="A142" s="108" t="s">
        <v>405</v>
      </c>
      <c r="B142" s="108" t="s">
        <v>415</v>
      </c>
      <c r="C142" s="108" t="s">
        <v>1358</v>
      </c>
      <c r="D142" s="108" t="s">
        <v>1359</v>
      </c>
      <c r="E142" s="120"/>
      <c r="F142" s="120"/>
      <c r="G142" s="120"/>
      <c r="H142" s="120"/>
      <c r="I142" s="121"/>
      <c r="J142" s="120"/>
      <c r="K142" s="120"/>
      <c r="L142" s="122"/>
      <c r="M142" s="122"/>
      <c r="N142" s="23"/>
      <c r="O142" s="120"/>
      <c r="P142" s="120"/>
      <c r="Q142" s="120"/>
      <c r="R142" s="122"/>
      <c r="S142" s="120"/>
      <c r="T142" s="120"/>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row>
    <row r="143" s="123" customFormat="true" ht="56.25" hidden="true" customHeight="true" outlineLevel="0" collapsed="false">
      <c r="A143" s="108" t="s">
        <v>405</v>
      </c>
      <c r="B143" s="108" t="s">
        <v>415</v>
      </c>
      <c r="C143" s="108" t="s">
        <v>1360</v>
      </c>
      <c r="D143" s="108" t="s">
        <v>1361</v>
      </c>
      <c r="E143" s="120"/>
      <c r="F143" s="120"/>
      <c r="G143" s="120"/>
      <c r="H143" s="120"/>
      <c r="I143" s="121"/>
      <c r="J143" s="120"/>
      <c r="K143" s="120"/>
      <c r="L143" s="122"/>
      <c r="M143" s="122"/>
      <c r="N143" s="23"/>
      <c r="O143" s="120"/>
      <c r="P143" s="120"/>
      <c r="Q143" s="120"/>
      <c r="R143" s="122"/>
      <c r="S143" s="120"/>
      <c r="T143" s="120"/>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row>
    <row r="144" s="139" customFormat="true" ht="51" hidden="true" customHeight="true" outlineLevel="0" collapsed="false">
      <c r="A144" s="127" t="s">
        <v>405</v>
      </c>
      <c r="B144" s="128" t="s">
        <v>425</v>
      </c>
      <c r="C144" s="108" t="s">
        <v>1362</v>
      </c>
      <c r="D144" s="119" t="s">
        <v>1363</v>
      </c>
      <c r="E144" s="120"/>
      <c r="F144" s="120"/>
      <c r="G144" s="120"/>
      <c r="H144" s="120"/>
      <c r="I144" s="121"/>
      <c r="J144" s="120"/>
      <c r="K144" s="120"/>
      <c r="L144" s="122"/>
      <c r="M144" s="122"/>
      <c r="N144" s="69"/>
      <c r="O144" s="120"/>
      <c r="P144" s="120"/>
      <c r="Q144" s="120"/>
      <c r="R144" s="122"/>
      <c r="S144" s="120"/>
      <c r="T144" s="120"/>
      <c r="U144" s="69"/>
      <c r="V144" s="69"/>
      <c r="W144" s="69"/>
      <c r="X144" s="69"/>
      <c r="Y144" s="69"/>
      <c r="Z144" s="69"/>
      <c r="AA144" s="69"/>
      <c r="AB144" s="69"/>
      <c r="AC144" s="69"/>
      <c r="AD144" s="69"/>
      <c r="AE144" s="69"/>
      <c r="AF144" s="69"/>
      <c r="AG144" s="69"/>
      <c r="AH144" s="69"/>
      <c r="AI144" s="23"/>
      <c r="AJ144" s="23"/>
      <c r="AK144" s="23"/>
      <c r="AL144" s="23"/>
      <c r="AM144" s="23"/>
      <c r="AN144" s="23"/>
      <c r="AO144" s="23"/>
      <c r="AP144" s="23"/>
    </row>
    <row r="145" s="123" customFormat="true" ht="38.25" hidden="true" customHeight="true" outlineLevel="0" collapsed="false">
      <c r="A145" s="108" t="s">
        <v>405</v>
      </c>
      <c r="B145" s="108" t="s">
        <v>442</v>
      </c>
      <c r="C145" s="108" t="s">
        <v>1364</v>
      </c>
      <c r="D145" s="119" t="s">
        <v>1365</v>
      </c>
      <c r="E145" s="120"/>
      <c r="F145" s="120"/>
      <c r="G145" s="120"/>
      <c r="H145" s="120"/>
      <c r="I145" s="121"/>
      <c r="J145" s="120"/>
      <c r="K145" s="120"/>
      <c r="L145" s="122"/>
      <c r="M145" s="122"/>
      <c r="N145" s="23"/>
      <c r="O145" s="120"/>
      <c r="P145" s="120"/>
      <c r="Q145" s="120"/>
      <c r="R145" s="122"/>
      <c r="S145" s="120"/>
      <c r="T145" s="120"/>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row>
    <row r="146" s="123" customFormat="true" ht="150" hidden="true" customHeight="true" outlineLevel="0" collapsed="false">
      <c r="A146" s="108" t="s">
        <v>405</v>
      </c>
      <c r="B146" s="108" t="s">
        <v>1104</v>
      </c>
      <c r="C146" s="108" t="s">
        <v>1366</v>
      </c>
      <c r="D146" s="108" t="s">
        <v>1367</v>
      </c>
      <c r="E146" s="120"/>
      <c r="F146" s="120"/>
      <c r="G146" s="120"/>
      <c r="H146" s="120"/>
      <c r="I146" s="121"/>
      <c r="J146" s="120"/>
      <c r="K146" s="120"/>
      <c r="L146" s="122"/>
      <c r="M146" s="122"/>
      <c r="N146" s="23"/>
      <c r="O146" s="120"/>
      <c r="P146" s="120"/>
      <c r="Q146" s="120"/>
      <c r="R146" s="122"/>
      <c r="S146" s="120"/>
      <c r="T146" s="120"/>
      <c r="U146" s="23"/>
      <c r="V146" s="23"/>
      <c r="W146" s="23"/>
      <c r="X146" s="23"/>
      <c r="Y146" s="23"/>
      <c r="Z146" s="23"/>
      <c r="AA146" s="23"/>
      <c r="AB146" s="23"/>
      <c r="AC146" s="23"/>
      <c r="AD146" s="23"/>
      <c r="AE146" s="23"/>
      <c r="AF146" s="23"/>
      <c r="AG146" s="23"/>
      <c r="AH146" s="23"/>
      <c r="AI146" s="23"/>
      <c r="AJ146" s="23"/>
      <c r="AK146" s="23"/>
      <c r="AL146" s="23"/>
      <c r="AM146" s="23"/>
      <c r="AN146" s="23"/>
      <c r="AO146" s="23"/>
      <c r="AP146" s="133"/>
    </row>
    <row r="147" s="123" customFormat="true" ht="63.75" hidden="true" customHeight="true" outlineLevel="0" collapsed="false">
      <c r="A147" s="108" t="s">
        <v>405</v>
      </c>
      <c r="B147" s="108" t="s">
        <v>1104</v>
      </c>
      <c r="C147" s="108" t="s">
        <v>1368</v>
      </c>
      <c r="D147" s="155" t="s">
        <v>1369</v>
      </c>
      <c r="E147" s="120"/>
      <c r="F147" s="120"/>
      <c r="G147" s="120"/>
      <c r="H147" s="120"/>
      <c r="I147" s="121"/>
      <c r="J147" s="120"/>
      <c r="K147" s="120"/>
      <c r="L147" s="122"/>
      <c r="M147" s="122"/>
      <c r="N147" s="23"/>
      <c r="O147" s="120"/>
      <c r="P147" s="120"/>
      <c r="Q147" s="120"/>
      <c r="R147" s="122"/>
      <c r="S147" s="120"/>
      <c r="T147" s="120"/>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133"/>
    </row>
    <row r="148" s="123" customFormat="true" ht="76.5" hidden="true" customHeight="true" outlineLevel="0" collapsed="false">
      <c r="A148" s="108" t="s">
        <v>405</v>
      </c>
      <c r="B148" s="108" t="s">
        <v>1104</v>
      </c>
      <c r="C148" s="108" t="s">
        <v>1370</v>
      </c>
      <c r="D148" s="108" t="s">
        <v>1371</v>
      </c>
      <c r="E148" s="120"/>
      <c r="F148" s="120"/>
      <c r="G148" s="120"/>
      <c r="H148" s="120"/>
      <c r="I148" s="121"/>
      <c r="J148" s="120"/>
      <c r="K148" s="120"/>
      <c r="L148" s="122"/>
      <c r="M148" s="122"/>
      <c r="N148" s="23"/>
      <c r="O148" s="120"/>
      <c r="P148" s="120"/>
      <c r="Q148" s="120"/>
      <c r="R148" s="122"/>
      <c r="S148" s="120"/>
      <c r="T148" s="120"/>
      <c r="U148" s="23"/>
      <c r="V148" s="23"/>
      <c r="W148" s="23"/>
      <c r="X148" s="23"/>
      <c r="Y148" s="23"/>
      <c r="Z148" s="23"/>
      <c r="AA148" s="23"/>
      <c r="AB148" s="23"/>
      <c r="AC148" s="23"/>
      <c r="AD148" s="23"/>
      <c r="AE148" s="23"/>
      <c r="AF148" s="23"/>
      <c r="AG148" s="187"/>
      <c r="AH148" s="23"/>
      <c r="AI148" s="188"/>
      <c r="AJ148" s="188"/>
      <c r="AK148" s="189"/>
      <c r="AL148" s="189"/>
      <c r="AM148" s="189"/>
      <c r="AN148" s="189"/>
      <c r="AO148" s="189"/>
      <c r="AP148" s="23"/>
    </row>
    <row r="149" s="134" customFormat="true" ht="38.25" hidden="true" customHeight="true" outlineLevel="0" collapsed="false">
      <c r="A149" s="108" t="s">
        <v>405</v>
      </c>
      <c r="B149" s="69" t="s">
        <v>1104</v>
      </c>
      <c r="C149" s="69" t="s">
        <v>1372</v>
      </c>
      <c r="D149" s="69" t="s">
        <v>1373</v>
      </c>
      <c r="E149" s="121"/>
      <c r="F149" s="121"/>
      <c r="G149" s="121"/>
      <c r="H149" s="121"/>
      <c r="I149" s="121"/>
      <c r="J149" s="121"/>
      <c r="K149" s="121"/>
      <c r="L149" s="125"/>
      <c r="M149" s="125"/>
      <c r="N149" s="23"/>
      <c r="O149" s="121"/>
      <c r="P149" s="121"/>
      <c r="Q149" s="121"/>
      <c r="R149" s="125"/>
      <c r="S149" s="121"/>
      <c r="T149" s="121"/>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row>
    <row r="150" s="123" customFormat="true" ht="63.75" hidden="true" customHeight="true" outlineLevel="0" collapsed="false">
      <c r="A150" s="108" t="s">
        <v>405</v>
      </c>
      <c r="B150" s="108" t="s">
        <v>1104</v>
      </c>
      <c r="C150" s="108" t="s">
        <v>1374</v>
      </c>
      <c r="D150" s="155" t="s">
        <v>1375</v>
      </c>
      <c r="E150" s="120"/>
      <c r="F150" s="120"/>
      <c r="G150" s="120"/>
      <c r="H150" s="120"/>
      <c r="I150" s="121"/>
      <c r="J150" s="120"/>
      <c r="K150" s="120"/>
      <c r="L150" s="122"/>
      <c r="M150" s="122"/>
      <c r="N150" s="23"/>
      <c r="O150" s="120"/>
      <c r="P150" s="120"/>
      <c r="Q150" s="120"/>
      <c r="R150" s="122"/>
      <c r="S150" s="120"/>
      <c r="T150" s="120"/>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row>
    <row r="151" s="123" customFormat="true" ht="38.25" hidden="true" customHeight="true" outlineLevel="0" collapsed="false">
      <c r="A151" s="108" t="s">
        <v>405</v>
      </c>
      <c r="B151" s="69" t="s">
        <v>1376</v>
      </c>
      <c r="C151" s="108" t="s">
        <v>1377</v>
      </c>
      <c r="D151" s="119" t="s">
        <v>1378</v>
      </c>
      <c r="E151" s="120"/>
      <c r="F151" s="120"/>
      <c r="G151" s="120"/>
      <c r="H151" s="120"/>
      <c r="I151" s="121"/>
      <c r="J151" s="120"/>
      <c r="K151" s="120"/>
      <c r="L151" s="122"/>
      <c r="M151" s="122"/>
      <c r="N151" s="165"/>
      <c r="O151" s="165"/>
      <c r="P151" s="120"/>
      <c r="Q151" s="120"/>
      <c r="R151" s="122"/>
      <c r="S151" s="120"/>
      <c r="T151" s="120"/>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row>
    <row r="152" s="190" customFormat="true" ht="38.25" hidden="true" customHeight="true" outlineLevel="0" collapsed="false">
      <c r="A152" s="128"/>
      <c r="B152" s="128"/>
      <c r="C152" s="108"/>
      <c r="D152" s="119"/>
      <c r="E152" s="120"/>
      <c r="F152" s="120"/>
      <c r="G152" s="120"/>
      <c r="H152" s="120"/>
      <c r="I152" s="121"/>
      <c r="J152" s="120"/>
      <c r="K152" s="120"/>
      <c r="L152" s="122"/>
      <c r="M152" s="122"/>
      <c r="N152" s="23"/>
      <c r="O152" s="120"/>
      <c r="P152" s="120"/>
      <c r="Q152" s="120"/>
      <c r="R152" s="122"/>
      <c r="S152" s="120"/>
      <c r="T152" s="120"/>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row>
    <row r="153" s="190" customFormat="true" ht="38.25" hidden="true" customHeight="true" outlineLevel="0" collapsed="false">
      <c r="A153" s="128" t="s">
        <v>405</v>
      </c>
      <c r="B153" s="128" t="s">
        <v>453</v>
      </c>
      <c r="C153" s="108" t="s">
        <v>1379</v>
      </c>
      <c r="D153" s="191" t="s">
        <v>1380</v>
      </c>
      <c r="E153" s="120"/>
      <c r="F153" s="120"/>
      <c r="G153" s="120"/>
      <c r="H153" s="120"/>
      <c r="I153" s="121"/>
      <c r="J153" s="120"/>
      <c r="K153" s="120"/>
      <c r="L153" s="122"/>
      <c r="M153" s="122"/>
      <c r="N153" s="23"/>
      <c r="O153" s="120"/>
      <c r="P153" s="120"/>
      <c r="Q153" s="120"/>
      <c r="R153" s="122"/>
      <c r="S153" s="120"/>
      <c r="T153" s="120"/>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row>
    <row r="154" s="190" customFormat="true" ht="76.5" hidden="true" customHeight="true" outlineLevel="0" collapsed="false">
      <c r="A154" s="108" t="s">
        <v>405</v>
      </c>
      <c r="B154" s="108" t="s">
        <v>406</v>
      </c>
      <c r="C154" s="108" t="s">
        <v>1381</v>
      </c>
      <c r="D154" s="119" t="s">
        <v>1382</v>
      </c>
      <c r="E154" s="120"/>
      <c r="F154" s="120"/>
      <c r="G154" s="120"/>
      <c r="H154" s="120"/>
      <c r="I154" s="121"/>
      <c r="J154" s="69"/>
      <c r="K154" s="120"/>
      <c r="L154" s="122"/>
      <c r="M154" s="122"/>
      <c r="N154" s="23"/>
      <c r="O154" s="120"/>
      <c r="P154" s="120"/>
      <c r="Q154" s="120"/>
      <c r="R154" s="122"/>
      <c r="S154" s="69"/>
      <c r="T154" s="120"/>
      <c r="U154" s="69"/>
      <c r="V154" s="69"/>
      <c r="W154" s="69"/>
      <c r="X154" s="69"/>
      <c r="Y154" s="69"/>
      <c r="Z154" s="69"/>
      <c r="AA154" s="69"/>
      <c r="AB154" s="69"/>
      <c r="AC154" s="69"/>
      <c r="AD154" s="69"/>
      <c r="AE154" s="69"/>
      <c r="AF154" s="23"/>
      <c r="AG154" s="69"/>
      <c r="AH154" s="69"/>
      <c r="AI154" s="192"/>
      <c r="AJ154" s="69"/>
      <c r="AK154" s="69"/>
      <c r="AL154" s="69"/>
      <c r="AM154" s="69"/>
      <c r="AN154" s="69"/>
      <c r="AO154" s="69"/>
      <c r="AP154" s="69"/>
    </row>
    <row r="155" s="157" customFormat="true" ht="51" hidden="true" customHeight="true" outlineLevel="0" collapsed="false">
      <c r="A155" s="106" t="s">
        <v>405</v>
      </c>
      <c r="B155" s="106" t="s">
        <v>433</v>
      </c>
      <c r="C155" s="106" t="s">
        <v>1383</v>
      </c>
      <c r="D155" s="106" t="s">
        <v>1384</v>
      </c>
      <c r="E155" s="137"/>
      <c r="F155" s="137"/>
      <c r="G155" s="137"/>
      <c r="H155" s="137"/>
      <c r="I155" s="193"/>
      <c r="J155" s="137"/>
      <c r="K155" s="137"/>
      <c r="L155" s="144"/>
      <c r="M155" s="144"/>
      <c r="N155" s="194"/>
      <c r="O155" s="137"/>
      <c r="P155" s="137"/>
      <c r="Q155" s="137"/>
      <c r="R155" s="144"/>
      <c r="S155" s="137"/>
      <c r="T155" s="137"/>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row>
    <row r="156" s="157" customFormat="true" ht="63.75" hidden="true" customHeight="true" outlineLevel="0" collapsed="false">
      <c r="A156" s="106" t="s">
        <v>405</v>
      </c>
      <c r="B156" s="106" t="s">
        <v>433</v>
      </c>
      <c r="C156" s="106" t="s">
        <v>1385</v>
      </c>
      <c r="D156" s="107" t="s">
        <v>1386</v>
      </c>
      <c r="E156" s="193"/>
      <c r="F156" s="193"/>
      <c r="G156" s="193"/>
      <c r="H156" s="193"/>
      <c r="I156" s="193"/>
      <c r="J156" s="193"/>
      <c r="K156" s="193"/>
      <c r="L156" s="195"/>
      <c r="M156" s="195"/>
      <c r="N156" s="194"/>
      <c r="O156" s="193"/>
      <c r="P156" s="193"/>
      <c r="Q156" s="193"/>
      <c r="R156" s="144"/>
      <c r="S156" s="137"/>
      <c r="T156" s="137"/>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row>
    <row r="157" s="123" customFormat="true" ht="38.25" hidden="true" customHeight="true" outlineLevel="0" collapsed="false">
      <c r="A157" s="108" t="s">
        <v>491</v>
      </c>
      <c r="B157" s="108" t="s">
        <v>500</v>
      </c>
      <c r="C157" s="108" t="s">
        <v>1387</v>
      </c>
      <c r="D157" s="119" t="s">
        <v>1388</v>
      </c>
      <c r="E157" s="121"/>
      <c r="F157" s="121"/>
      <c r="G157" s="121"/>
      <c r="H157" s="121"/>
      <c r="I157" s="121"/>
      <c r="J157" s="121"/>
      <c r="K157" s="121"/>
      <c r="L157" s="125"/>
      <c r="M157" s="125"/>
      <c r="N157" s="23"/>
      <c r="O157" s="121"/>
      <c r="P157" s="121"/>
      <c r="Q157" s="121"/>
      <c r="R157" s="122"/>
      <c r="S157" s="121"/>
      <c r="T157" s="121"/>
      <c r="U157" s="23"/>
      <c r="V157" s="23"/>
      <c r="W157" s="23"/>
      <c r="X157" s="23"/>
      <c r="Y157" s="23"/>
      <c r="Z157" s="23"/>
      <c r="AA157" s="23"/>
      <c r="AB157" s="23"/>
      <c r="AC157" s="23"/>
      <c r="AD157" s="23"/>
      <c r="AE157" s="23"/>
      <c r="AF157" s="23"/>
      <c r="AG157" s="23"/>
      <c r="AH157" s="23"/>
      <c r="AI157" s="23"/>
      <c r="AJ157" s="23"/>
      <c r="AK157" s="23"/>
      <c r="AL157" s="23"/>
      <c r="AM157" s="23"/>
      <c r="AN157" s="23"/>
      <c r="AO157" s="23"/>
      <c r="AP157" s="196"/>
    </row>
    <row r="158" s="123" customFormat="true" ht="38.25" hidden="true" customHeight="true" outlineLevel="0" collapsed="false">
      <c r="A158" s="108" t="s">
        <v>491</v>
      </c>
      <c r="B158" s="108" t="s">
        <v>500</v>
      </c>
      <c r="C158" s="108" t="s">
        <v>1389</v>
      </c>
      <c r="D158" s="108" t="s">
        <v>1390</v>
      </c>
      <c r="E158" s="121"/>
      <c r="F158" s="121"/>
      <c r="G158" s="121"/>
      <c r="H158" s="121"/>
      <c r="I158" s="121"/>
      <c r="J158" s="121"/>
      <c r="K158" s="121"/>
      <c r="L158" s="125"/>
      <c r="M158" s="125"/>
      <c r="N158" s="23"/>
      <c r="O158" s="121"/>
      <c r="P158" s="121"/>
      <c r="Q158" s="121"/>
      <c r="R158" s="122"/>
      <c r="S158" s="121"/>
      <c r="T158" s="121"/>
      <c r="U158" s="23"/>
      <c r="V158" s="23"/>
      <c r="W158" s="23"/>
      <c r="X158" s="23"/>
      <c r="Y158" s="23"/>
      <c r="Z158" s="23"/>
      <c r="AA158" s="23"/>
      <c r="AB158" s="23"/>
      <c r="AC158" s="23"/>
      <c r="AD158" s="23"/>
      <c r="AE158" s="23"/>
      <c r="AF158" s="23"/>
      <c r="AG158" s="23"/>
      <c r="AH158" s="23"/>
      <c r="AI158" s="23"/>
      <c r="AJ158" s="23"/>
      <c r="AK158" s="23"/>
      <c r="AL158" s="23"/>
      <c r="AM158" s="23"/>
      <c r="AN158" s="23"/>
      <c r="AO158" s="23"/>
      <c r="AP158" s="196"/>
    </row>
    <row r="159" s="123" customFormat="true" ht="165" hidden="true" customHeight="true" outlineLevel="0" collapsed="false">
      <c r="A159" s="108" t="s">
        <v>491</v>
      </c>
      <c r="B159" s="108" t="s">
        <v>500</v>
      </c>
      <c r="C159" s="108" t="s">
        <v>1391</v>
      </c>
      <c r="D159" s="108" t="s">
        <v>1392</v>
      </c>
      <c r="E159" s="121"/>
      <c r="F159" s="121"/>
      <c r="G159" s="121"/>
      <c r="H159" s="121"/>
      <c r="I159" s="121"/>
      <c r="J159" s="121"/>
      <c r="K159" s="121"/>
      <c r="L159" s="125"/>
      <c r="M159" s="125"/>
      <c r="N159" s="23"/>
      <c r="O159" s="121"/>
      <c r="P159" s="121"/>
      <c r="Q159" s="121"/>
      <c r="R159" s="122"/>
      <c r="S159" s="121"/>
      <c r="T159" s="121"/>
      <c r="U159" s="23"/>
      <c r="V159" s="23"/>
      <c r="W159" s="23"/>
      <c r="X159" s="23"/>
      <c r="Y159" s="23"/>
      <c r="Z159" s="23"/>
      <c r="AA159" s="23"/>
      <c r="AB159" s="23"/>
      <c r="AC159" s="23"/>
      <c r="AD159" s="23"/>
      <c r="AE159" s="23"/>
      <c r="AF159" s="23"/>
      <c r="AG159" s="23"/>
      <c r="AH159" s="23"/>
      <c r="AI159" s="23"/>
      <c r="AJ159" s="23"/>
      <c r="AK159" s="23"/>
      <c r="AL159" s="23"/>
      <c r="AM159" s="23"/>
      <c r="AN159" s="23"/>
      <c r="AO159" s="23"/>
      <c r="AP159" s="196"/>
    </row>
    <row r="160" s="123" customFormat="true" ht="38.25" hidden="true" customHeight="true" outlineLevel="0" collapsed="false">
      <c r="A160" s="108" t="s">
        <v>491</v>
      </c>
      <c r="B160" s="108" t="s">
        <v>500</v>
      </c>
      <c r="C160" s="108" t="s">
        <v>1393</v>
      </c>
      <c r="D160" s="119" t="s">
        <v>1394</v>
      </c>
      <c r="E160" s="121"/>
      <c r="F160" s="121"/>
      <c r="G160" s="121"/>
      <c r="H160" s="121"/>
      <c r="I160" s="121"/>
      <c r="J160" s="121"/>
      <c r="K160" s="121"/>
      <c r="L160" s="125"/>
      <c r="M160" s="125"/>
      <c r="N160" s="23"/>
      <c r="O160" s="121"/>
      <c r="P160" s="121"/>
      <c r="Q160" s="121"/>
      <c r="R160" s="122"/>
      <c r="S160" s="121"/>
      <c r="T160" s="121"/>
      <c r="U160" s="23"/>
      <c r="V160" s="23"/>
      <c r="W160" s="23"/>
      <c r="X160" s="23"/>
      <c r="Y160" s="23"/>
      <c r="Z160" s="23"/>
      <c r="AA160" s="23"/>
      <c r="AB160" s="23"/>
      <c r="AC160" s="23"/>
      <c r="AD160" s="23"/>
      <c r="AE160" s="23"/>
      <c r="AF160" s="23"/>
      <c r="AG160" s="23"/>
      <c r="AH160" s="23"/>
      <c r="AI160" s="23"/>
      <c r="AJ160" s="23"/>
      <c r="AK160" s="23"/>
      <c r="AL160" s="23"/>
      <c r="AM160" s="23"/>
      <c r="AN160" s="23"/>
      <c r="AO160" s="23"/>
      <c r="AP160" s="196"/>
    </row>
    <row r="161" s="123" customFormat="true" ht="38.25" hidden="true" customHeight="true" outlineLevel="0" collapsed="false">
      <c r="A161" s="108" t="s">
        <v>491</v>
      </c>
      <c r="B161" s="108" t="s">
        <v>492</v>
      </c>
      <c r="C161" s="108" t="s">
        <v>1395</v>
      </c>
      <c r="D161" s="119" t="s">
        <v>1396</v>
      </c>
      <c r="E161" s="121"/>
      <c r="F161" s="121"/>
      <c r="G161" s="121"/>
      <c r="H161" s="121"/>
      <c r="I161" s="121"/>
      <c r="J161" s="121"/>
      <c r="K161" s="121"/>
      <c r="L161" s="125"/>
      <c r="M161" s="125"/>
      <c r="N161" s="23"/>
      <c r="O161" s="121"/>
      <c r="P161" s="121"/>
      <c r="Q161" s="121"/>
      <c r="R161" s="122"/>
      <c r="S161" s="120"/>
      <c r="T161" s="120"/>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row>
    <row r="162" s="123" customFormat="true" ht="67.5" hidden="true" customHeight="true" outlineLevel="0" collapsed="false">
      <c r="A162" s="108" t="s">
        <v>491</v>
      </c>
      <c r="B162" s="108" t="s">
        <v>500</v>
      </c>
      <c r="C162" s="108" t="s">
        <v>1397</v>
      </c>
      <c r="D162" s="119" t="s">
        <v>1398</v>
      </c>
      <c r="E162" s="121"/>
      <c r="F162" s="121"/>
      <c r="G162" s="121"/>
      <c r="H162" s="121"/>
      <c r="I162" s="121"/>
      <c r="J162" s="121"/>
      <c r="K162" s="121"/>
      <c r="L162" s="125"/>
      <c r="M162" s="125"/>
      <c r="N162" s="23"/>
      <c r="O162" s="121"/>
      <c r="P162" s="121"/>
      <c r="Q162" s="121"/>
      <c r="R162" s="122"/>
      <c r="S162" s="121"/>
      <c r="T162" s="121"/>
      <c r="U162" s="23"/>
      <c r="V162" s="23"/>
      <c r="W162" s="23"/>
      <c r="X162" s="23"/>
      <c r="Y162" s="23"/>
      <c r="Z162" s="23"/>
      <c r="AA162" s="23"/>
      <c r="AB162" s="23"/>
      <c r="AC162" s="23"/>
      <c r="AD162" s="23"/>
      <c r="AE162" s="23"/>
      <c r="AF162" s="23"/>
      <c r="AG162" s="23"/>
      <c r="AH162" s="23"/>
      <c r="AI162" s="23"/>
      <c r="AJ162" s="23"/>
      <c r="AK162" s="23"/>
      <c r="AL162" s="23"/>
      <c r="AM162" s="23"/>
      <c r="AN162" s="23"/>
      <c r="AO162" s="23"/>
      <c r="AP162" s="196"/>
    </row>
    <row r="163" s="123" customFormat="true" ht="38.25" hidden="true" customHeight="true" outlineLevel="0" collapsed="false">
      <c r="A163" s="108" t="s">
        <v>509</v>
      </c>
      <c r="B163" s="108" t="s">
        <v>510</v>
      </c>
      <c r="C163" s="108" t="s">
        <v>1399</v>
      </c>
      <c r="D163" s="145" t="s">
        <v>1400</v>
      </c>
      <c r="E163" s="165"/>
      <c r="F163" s="120"/>
      <c r="G163" s="120"/>
      <c r="H163" s="120"/>
      <c r="I163" s="121"/>
      <c r="J163" s="120"/>
      <c r="K163" s="120"/>
      <c r="L163" s="122"/>
      <c r="M163" s="122"/>
      <c r="N163" s="23"/>
      <c r="O163" s="120"/>
      <c r="P163" s="120"/>
      <c r="Q163" s="120"/>
      <c r="R163" s="122"/>
      <c r="S163" s="120"/>
      <c r="T163" s="120"/>
      <c r="U163" s="120"/>
      <c r="V163" s="23"/>
      <c r="W163" s="23"/>
      <c r="X163" s="23"/>
      <c r="Y163" s="23"/>
      <c r="Z163" s="23"/>
      <c r="AA163" s="23"/>
      <c r="AB163" s="23"/>
      <c r="AC163" s="23"/>
      <c r="AD163" s="23"/>
      <c r="AE163" s="23"/>
      <c r="AF163" s="23"/>
      <c r="AG163" s="23"/>
      <c r="AH163" s="23"/>
      <c r="AI163" s="23"/>
      <c r="AJ163" s="23"/>
      <c r="AK163" s="23"/>
      <c r="AL163" s="23"/>
      <c r="AM163" s="23"/>
      <c r="AN163" s="23"/>
      <c r="AO163" s="23"/>
      <c r="AP163" s="23"/>
    </row>
    <row r="164" s="123" customFormat="true" ht="62.25" hidden="true" customHeight="true" outlineLevel="0" collapsed="false">
      <c r="A164" s="108" t="s">
        <v>509</v>
      </c>
      <c r="B164" s="69" t="s">
        <v>1401</v>
      </c>
      <c r="C164" s="108" t="s">
        <v>1402</v>
      </c>
      <c r="D164" s="119" t="s">
        <v>1403</v>
      </c>
      <c r="E164" s="121"/>
      <c r="F164" s="121"/>
      <c r="G164" s="120"/>
      <c r="H164" s="120"/>
      <c r="I164" s="121"/>
      <c r="J164" s="120"/>
      <c r="K164" s="120"/>
      <c r="L164" s="122"/>
      <c r="M164" s="122"/>
      <c r="N164" s="23"/>
      <c r="O164" s="120"/>
      <c r="P164" s="120"/>
      <c r="Q164" s="120"/>
      <c r="R164" s="122"/>
      <c r="S164" s="120"/>
      <c r="T164" s="120"/>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row>
    <row r="165" s="123" customFormat="true" ht="39.75" hidden="true" customHeight="true" outlineLevel="0" collapsed="false">
      <c r="A165" s="108" t="s">
        <v>509</v>
      </c>
      <c r="B165" s="108" t="s">
        <v>563</v>
      </c>
      <c r="C165" s="108" t="s">
        <v>1402</v>
      </c>
      <c r="D165" s="119" t="s">
        <v>1404</v>
      </c>
      <c r="E165" s="69"/>
      <c r="F165" s="120"/>
      <c r="G165" s="120"/>
      <c r="H165" s="120"/>
      <c r="I165" s="121"/>
      <c r="J165" s="120"/>
      <c r="K165" s="120"/>
      <c r="L165" s="125"/>
      <c r="M165" s="122"/>
      <c r="N165" s="23"/>
      <c r="O165" s="120"/>
      <c r="P165" s="120"/>
      <c r="Q165" s="120"/>
      <c r="R165" s="122"/>
      <c r="S165" s="120"/>
      <c r="T165" s="120"/>
      <c r="U165" s="69"/>
      <c r="V165" s="23"/>
      <c r="W165" s="23"/>
      <c r="X165" s="23"/>
      <c r="Y165" s="23"/>
      <c r="Z165" s="23"/>
      <c r="AA165" s="23"/>
      <c r="AB165" s="23"/>
      <c r="AC165" s="23"/>
      <c r="AD165" s="23"/>
      <c r="AE165" s="23"/>
      <c r="AF165" s="23"/>
      <c r="AG165" s="23"/>
      <c r="AH165" s="23"/>
      <c r="AI165" s="23"/>
      <c r="AJ165" s="23"/>
      <c r="AK165" s="23"/>
      <c r="AL165" s="23"/>
      <c r="AM165" s="23"/>
      <c r="AN165" s="23"/>
      <c r="AO165" s="23"/>
      <c r="AP165" s="23"/>
    </row>
    <row r="166" s="123" customFormat="true" ht="48.75" hidden="true" customHeight="true" outlineLevel="0" collapsed="false">
      <c r="A166" s="108" t="s">
        <v>509</v>
      </c>
      <c r="B166" s="108" t="s">
        <v>519</v>
      </c>
      <c r="C166" s="108" t="s">
        <v>1405</v>
      </c>
      <c r="D166" s="119" t="s">
        <v>1406</v>
      </c>
      <c r="E166" s="120"/>
      <c r="F166" s="120"/>
      <c r="G166" s="120"/>
      <c r="H166" s="120"/>
      <c r="I166" s="121"/>
      <c r="J166" s="150"/>
      <c r="K166" s="120"/>
      <c r="L166" s="125"/>
      <c r="M166" s="122"/>
      <c r="N166" s="23"/>
      <c r="O166" s="120"/>
      <c r="P166" s="120"/>
      <c r="Q166" s="120"/>
      <c r="R166" s="122"/>
      <c r="S166" s="120"/>
      <c r="T166" s="120"/>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row>
    <row r="167" s="123" customFormat="true" ht="37.5" hidden="true" customHeight="false" outlineLevel="0" collapsed="false">
      <c r="A167" s="108" t="s">
        <v>509</v>
      </c>
      <c r="B167" s="108" t="s">
        <v>572</v>
      </c>
      <c r="C167" s="108" t="s">
        <v>1407</v>
      </c>
      <c r="D167" s="119" t="s">
        <v>1408</v>
      </c>
      <c r="E167" s="120"/>
      <c r="F167" s="120"/>
      <c r="G167" s="120"/>
      <c r="H167" s="120"/>
      <c r="I167" s="121"/>
      <c r="J167" s="120"/>
      <c r="K167" s="120"/>
      <c r="L167" s="125"/>
      <c r="M167" s="122"/>
      <c r="N167" s="23"/>
      <c r="O167" s="120"/>
      <c r="P167" s="120"/>
      <c r="Q167" s="120"/>
      <c r="R167" s="122"/>
      <c r="S167" s="120"/>
      <c r="T167" s="120"/>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row>
    <row r="168" s="123" customFormat="true" ht="50.25" hidden="true" customHeight="true" outlineLevel="0" collapsed="false">
      <c r="A168" s="108" t="s">
        <v>509</v>
      </c>
      <c r="B168" s="69" t="s">
        <v>1401</v>
      </c>
      <c r="C168" s="108" t="s">
        <v>1409</v>
      </c>
      <c r="D168" s="119" t="s">
        <v>1410</v>
      </c>
      <c r="E168" s="121"/>
      <c r="F168" s="121"/>
      <c r="G168" s="120"/>
      <c r="H168" s="120"/>
      <c r="I168" s="121"/>
      <c r="J168" s="120"/>
      <c r="K168" s="120"/>
      <c r="L168" s="125"/>
      <c r="M168" s="122"/>
      <c r="N168" s="23"/>
      <c r="O168" s="120"/>
      <c r="P168" s="120"/>
      <c r="Q168" s="120"/>
      <c r="R168" s="122"/>
      <c r="S168" s="120"/>
      <c r="T168" s="120"/>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row>
    <row r="169" s="123" customFormat="true" ht="51" hidden="true" customHeight="true" outlineLevel="0" collapsed="false">
      <c r="A169" s="108" t="s">
        <v>509</v>
      </c>
      <c r="B169" s="108" t="s">
        <v>572</v>
      </c>
      <c r="C169" s="108" t="s">
        <v>1411</v>
      </c>
      <c r="D169" s="108" t="s">
        <v>1412</v>
      </c>
      <c r="E169" s="120"/>
      <c r="F169" s="120"/>
      <c r="G169" s="120"/>
      <c r="H169" s="120"/>
      <c r="I169" s="121"/>
      <c r="J169" s="120"/>
      <c r="K169" s="120"/>
      <c r="L169" s="125"/>
      <c r="M169" s="122"/>
      <c r="N169" s="23"/>
      <c r="O169" s="120"/>
      <c r="P169" s="120"/>
      <c r="Q169" s="120"/>
      <c r="R169" s="122"/>
      <c r="S169" s="120"/>
      <c r="T169" s="120"/>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row>
    <row r="170" s="123" customFormat="true" ht="92.25" hidden="true" customHeight="true" outlineLevel="0" collapsed="false">
      <c r="A170" s="108" t="s">
        <v>509</v>
      </c>
      <c r="B170" s="108" t="s">
        <v>563</v>
      </c>
      <c r="C170" s="108" t="s">
        <v>1413</v>
      </c>
      <c r="D170" s="108" t="s">
        <v>1414</v>
      </c>
      <c r="E170" s="121"/>
      <c r="F170" s="120"/>
      <c r="G170" s="120"/>
      <c r="H170" s="120"/>
      <c r="I170" s="121"/>
      <c r="J170" s="120"/>
      <c r="K170" s="120"/>
      <c r="L170" s="125"/>
      <c r="M170" s="122"/>
      <c r="N170" s="23"/>
      <c r="O170" s="120"/>
      <c r="P170" s="120"/>
      <c r="Q170" s="120"/>
      <c r="R170" s="122"/>
      <c r="S170" s="120"/>
      <c r="T170" s="120"/>
      <c r="U170" s="69"/>
      <c r="V170" s="23"/>
      <c r="W170" s="23"/>
      <c r="X170" s="23"/>
      <c r="Y170" s="23"/>
      <c r="Z170" s="23"/>
      <c r="AA170" s="23"/>
      <c r="AB170" s="23"/>
      <c r="AC170" s="23"/>
      <c r="AD170" s="23"/>
      <c r="AE170" s="23"/>
      <c r="AF170" s="23"/>
      <c r="AG170" s="23"/>
      <c r="AH170" s="23"/>
      <c r="AI170" s="129"/>
      <c r="AJ170" s="129"/>
      <c r="AK170" s="23"/>
      <c r="AL170" s="23"/>
      <c r="AM170" s="23"/>
      <c r="AN170" s="23"/>
      <c r="AO170" s="23"/>
      <c r="AP170" s="23"/>
    </row>
    <row r="171" s="123" customFormat="true" ht="37.5" hidden="true" customHeight="false" outlineLevel="0" collapsed="false">
      <c r="A171" s="108" t="s">
        <v>509</v>
      </c>
      <c r="B171" s="69" t="s">
        <v>1401</v>
      </c>
      <c r="C171" s="108" t="s">
        <v>1415</v>
      </c>
      <c r="D171" s="108" t="s">
        <v>1416</v>
      </c>
      <c r="E171" s="121"/>
      <c r="F171" s="121"/>
      <c r="G171" s="121"/>
      <c r="H171" s="120"/>
      <c r="I171" s="121"/>
      <c r="J171" s="120"/>
      <c r="K171" s="120"/>
      <c r="L171" s="122"/>
      <c r="M171" s="122"/>
      <c r="N171" s="23"/>
      <c r="O171" s="120"/>
      <c r="P171" s="120"/>
      <c r="Q171" s="120"/>
      <c r="R171" s="122"/>
      <c r="S171" s="120"/>
      <c r="T171" s="120"/>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row>
    <row r="172" s="123" customFormat="true" ht="67.5" hidden="true" customHeight="true" outlineLevel="0" collapsed="false">
      <c r="A172" s="108" t="s">
        <v>509</v>
      </c>
      <c r="B172" s="108" t="s">
        <v>528</v>
      </c>
      <c r="C172" s="108" t="s">
        <v>1417</v>
      </c>
      <c r="D172" s="145" t="s">
        <v>1418</v>
      </c>
      <c r="E172" s="120"/>
      <c r="F172" s="121"/>
      <c r="G172" s="121"/>
      <c r="H172" s="121"/>
      <c r="I172" s="121"/>
      <c r="J172" s="120"/>
      <c r="K172" s="120"/>
      <c r="L172" s="122"/>
      <c r="M172" s="166"/>
      <c r="N172" s="23"/>
      <c r="O172" s="120"/>
      <c r="P172" s="120"/>
      <c r="Q172" s="120"/>
      <c r="R172" s="166"/>
      <c r="S172" s="197"/>
      <c r="T172" s="120"/>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row>
    <row r="173" s="123" customFormat="true" ht="51" hidden="true" customHeight="true" outlineLevel="0" collapsed="false">
      <c r="A173" s="108" t="s">
        <v>509</v>
      </c>
      <c r="B173" s="108" t="s">
        <v>572</v>
      </c>
      <c r="C173" s="108" t="s">
        <v>1419</v>
      </c>
      <c r="D173" s="108" t="s">
        <v>1420</v>
      </c>
      <c r="E173" s="120"/>
      <c r="F173" s="120"/>
      <c r="G173" s="120"/>
      <c r="H173" s="120"/>
      <c r="I173" s="121"/>
      <c r="J173" s="120"/>
      <c r="K173" s="120"/>
      <c r="L173" s="122"/>
      <c r="M173" s="122"/>
      <c r="N173" s="23"/>
      <c r="O173" s="120"/>
      <c r="P173" s="120"/>
      <c r="Q173" s="120"/>
      <c r="R173" s="122"/>
      <c r="S173" s="120"/>
      <c r="T173" s="120"/>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row>
    <row r="174" s="123" customFormat="true" ht="92.25" hidden="true" customHeight="true" outlineLevel="0" collapsed="false">
      <c r="A174" s="108" t="s">
        <v>509</v>
      </c>
      <c r="B174" s="108" t="s">
        <v>563</v>
      </c>
      <c r="C174" s="108" t="s">
        <v>1421</v>
      </c>
      <c r="D174" s="108" t="s">
        <v>1422</v>
      </c>
      <c r="E174" s="121"/>
      <c r="F174" s="120"/>
      <c r="G174" s="120"/>
      <c r="H174" s="120"/>
      <c r="I174" s="121"/>
      <c r="J174" s="120"/>
      <c r="K174" s="120"/>
      <c r="L174" s="166"/>
      <c r="M174" s="122"/>
      <c r="N174" s="23"/>
      <c r="O174" s="120"/>
      <c r="P174" s="120"/>
      <c r="Q174" s="120"/>
      <c r="R174" s="122"/>
      <c r="S174" s="120"/>
      <c r="T174" s="120"/>
      <c r="U174" s="69"/>
      <c r="V174" s="23"/>
      <c r="W174" s="23"/>
      <c r="X174" s="23"/>
      <c r="Y174" s="23"/>
      <c r="Z174" s="23"/>
      <c r="AA174" s="23"/>
      <c r="AB174" s="23"/>
      <c r="AC174" s="23"/>
      <c r="AD174" s="23"/>
      <c r="AE174" s="23"/>
      <c r="AF174" s="23"/>
      <c r="AG174" s="23"/>
      <c r="AH174" s="23"/>
      <c r="AI174" s="23"/>
      <c r="AJ174" s="23"/>
      <c r="AK174" s="23"/>
      <c r="AL174" s="23"/>
      <c r="AM174" s="23"/>
      <c r="AN174" s="23"/>
      <c r="AO174" s="23"/>
      <c r="AP174" s="23"/>
    </row>
    <row r="175" s="123" customFormat="true" ht="68.25" hidden="true" customHeight="true" outlineLevel="0" collapsed="false">
      <c r="A175" s="108" t="s">
        <v>509</v>
      </c>
      <c r="B175" s="108" t="s">
        <v>537</v>
      </c>
      <c r="C175" s="108" t="s">
        <v>1423</v>
      </c>
      <c r="D175" s="108" t="s">
        <v>1424</v>
      </c>
      <c r="E175" s="198"/>
      <c r="F175" s="120"/>
      <c r="G175" s="120"/>
      <c r="H175" s="120"/>
      <c r="I175" s="121"/>
      <c r="J175" s="120"/>
      <c r="K175" s="120"/>
      <c r="L175" s="122"/>
      <c r="M175" s="122"/>
      <c r="N175" s="23"/>
      <c r="O175" s="120"/>
      <c r="P175" s="120"/>
      <c r="Q175" s="120"/>
      <c r="R175" s="199"/>
      <c r="S175" s="120"/>
      <c r="T175" s="120"/>
      <c r="U175" s="23"/>
      <c r="V175" s="23"/>
      <c r="W175" s="23"/>
      <c r="X175" s="200"/>
      <c r="Y175" s="23"/>
      <c r="Z175" s="23"/>
      <c r="AA175" s="23"/>
      <c r="AB175" s="23"/>
      <c r="AC175" s="23"/>
      <c r="AD175" s="23"/>
      <c r="AE175" s="23"/>
      <c r="AF175" s="23"/>
      <c r="AG175" s="23"/>
      <c r="AH175" s="23"/>
      <c r="AI175" s="23"/>
      <c r="AJ175" s="23"/>
      <c r="AK175" s="23"/>
      <c r="AL175" s="23"/>
      <c r="AM175" s="23"/>
      <c r="AN175" s="23"/>
      <c r="AO175" s="23"/>
      <c r="AP175" s="23"/>
    </row>
    <row r="176" s="123" customFormat="true" ht="82.5" hidden="true" customHeight="true" outlineLevel="0" collapsed="false">
      <c r="A176" s="108" t="s">
        <v>509</v>
      </c>
      <c r="B176" s="108" t="s">
        <v>537</v>
      </c>
      <c r="C176" s="108" t="s">
        <v>1425</v>
      </c>
      <c r="D176" s="119" t="s">
        <v>1426</v>
      </c>
      <c r="E176" s="198"/>
      <c r="F176" s="120"/>
      <c r="G176" s="120"/>
      <c r="H176" s="120"/>
      <c r="I176" s="121"/>
      <c r="J176" s="120"/>
      <c r="K176" s="120"/>
      <c r="L176" s="122"/>
      <c r="M176" s="122"/>
      <c r="N176" s="23"/>
      <c r="O176" s="120"/>
      <c r="P176" s="120"/>
      <c r="Q176" s="120"/>
      <c r="R176" s="199"/>
      <c r="S176" s="120"/>
      <c r="T176" s="120"/>
      <c r="U176" s="23"/>
      <c r="V176" s="23"/>
      <c r="W176" s="23"/>
      <c r="X176" s="200"/>
      <c r="Y176" s="23"/>
      <c r="Z176" s="23"/>
      <c r="AA176" s="23"/>
      <c r="AB176" s="23"/>
      <c r="AC176" s="23"/>
      <c r="AD176" s="23"/>
      <c r="AE176" s="23"/>
      <c r="AF176" s="23"/>
      <c r="AG176" s="23"/>
      <c r="AH176" s="23"/>
      <c r="AI176" s="23"/>
      <c r="AJ176" s="23"/>
      <c r="AK176" s="23"/>
      <c r="AL176" s="23"/>
      <c r="AM176" s="23"/>
      <c r="AN176" s="23"/>
      <c r="AO176" s="23"/>
      <c r="AP176" s="23"/>
    </row>
    <row r="177" s="123" customFormat="true" ht="67.5" hidden="true" customHeight="true" outlineLevel="0" collapsed="false">
      <c r="A177" s="108" t="s">
        <v>509</v>
      </c>
      <c r="B177" s="108" t="s">
        <v>537</v>
      </c>
      <c r="C177" s="23" t="s">
        <v>1427</v>
      </c>
      <c r="D177" s="119" t="s">
        <v>1428</v>
      </c>
      <c r="E177" s="46"/>
      <c r="F177" s="23"/>
      <c r="G177" s="23"/>
      <c r="H177" s="120"/>
      <c r="I177" s="121"/>
      <c r="J177" s="120"/>
      <c r="K177" s="120"/>
      <c r="L177" s="122"/>
      <c r="M177" s="122"/>
      <c r="N177" s="23"/>
      <c r="O177" s="120"/>
      <c r="P177" s="120"/>
      <c r="Q177" s="120"/>
      <c r="R177" s="199"/>
      <c r="S177" s="120"/>
      <c r="T177" s="120"/>
      <c r="U177" s="23"/>
      <c r="V177" s="23"/>
      <c r="W177" s="23"/>
      <c r="X177" s="200"/>
      <c r="Y177" s="23"/>
      <c r="Z177" s="23"/>
      <c r="AA177" s="23"/>
      <c r="AB177" s="23"/>
      <c r="AC177" s="23"/>
      <c r="AD177" s="23"/>
      <c r="AE177" s="23"/>
      <c r="AF177" s="23"/>
      <c r="AG177" s="23"/>
      <c r="AH177" s="23"/>
      <c r="AI177" s="23"/>
      <c r="AJ177" s="23"/>
      <c r="AK177" s="23"/>
      <c r="AL177" s="23"/>
      <c r="AM177" s="23"/>
      <c r="AN177" s="23"/>
      <c r="AO177" s="23"/>
      <c r="AP177" s="23"/>
    </row>
    <row r="178" s="123" customFormat="true" ht="28.5" hidden="true" customHeight="true" outlineLevel="0" collapsed="false">
      <c r="A178" s="108" t="s">
        <v>509</v>
      </c>
      <c r="B178" s="69" t="s">
        <v>1401</v>
      </c>
      <c r="C178" s="108" t="s">
        <v>1429</v>
      </c>
      <c r="D178" s="108" t="s">
        <v>1430</v>
      </c>
      <c r="E178" s="120"/>
      <c r="F178" s="120"/>
      <c r="G178" s="120"/>
      <c r="H178" s="120"/>
      <c r="I178" s="121"/>
      <c r="J178" s="120"/>
      <c r="K178" s="120"/>
      <c r="L178" s="122"/>
      <c r="M178" s="122"/>
      <c r="N178" s="23"/>
      <c r="O178" s="120"/>
      <c r="P178" s="120"/>
      <c r="Q178" s="120"/>
      <c r="R178" s="122"/>
      <c r="S178" s="120"/>
      <c r="T178" s="120"/>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row>
    <row r="179" s="123" customFormat="true" ht="51" hidden="true" customHeight="true" outlineLevel="0" collapsed="false">
      <c r="A179" s="108" t="s">
        <v>509</v>
      </c>
      <c r="B179" s="108" t="s">
        <v>572</v>
      </c>
      <c r="C179" s="108" t="s">
        <v>1431</v>
      </c>
      <c r="D179" s="108" t="s">
        <v>1432</v>
      </c>
      <c r="E179" s="120"/>
      <c r="F179" s="120"/>
      <c r="G179" s="120"/>
      <c r="H179" s="120"/>
      <c r="I179" s="121"/>
      <c r="J179" s="120"/>
      <c r="K179" s="120"/>
      <c r="L179" s="122"/>
      <c r="M179" s="122"/>
      <c r="N179" s="23"/>
      <c r="O179" s="120"/>
      <c r="P179" s="120"/>
      <c r="Q179" s="120"/>
      <c r="R179" s="122"/>
      <c r="S179" s="120"/>
      <c r="T179" s="120"/>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row>
    <row r="180" s="123" customFormat="true" ht="63.75" hidden="true" customHeight="true" outlineLevel="0" collapsed="false">
      <c r="A180" s="108" t="s">
        <v>509</v>
      </c>
      <c r="B180" s="108" t="s">
        <v>528</v>
      </c>
      <c r="C180" s="108" t="s">
        <v>1433</v>
      </c>
      <c r="D180" s="119" t="s">
        <v>1434</v>
      </c>
      <c r="E180" s="120"/>
      <c r="F180" s="121"/>
      <c r="G180" s="121"/>
      <c r="H180" s="121"/>
      <c r="I180" s="121"/>
      <c r="J180" s="120"/>
      <c r="K180" s="120"/>
      <c r="L180" s="122"/>
      <c r="M180" s="125"/>
      <c r="N180" s="23"/>
      <c r="O180" s="121"/>
      <c r="P180" s="121"/>
      <c r="Q180" s="121"/>
      <c r="R180" s="125"/>
      <c r="S180" s="120"/>
      <c r="T180" s="120"/>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row>
    <row r="181" s="123" customFormat="true" ht="123.75" hidden="true" customHeight="true" outlineLevel="0" collapsed="false">
      <c r="A181" s="108" t="s">
        <v>509</v>
      </c>
      <c r="B181" s="108" t="s">
        <v>537</v>
      </c>
      <c r="C181" s="108" t="s">
        <v>1433</v>
      </c>
      <c r="D181" s="119" t="s">
        <v>1435</v>
      </c>
      <c r="E181" s="201"/>
      <c r="F181" s="23"/>
      <c r="G181" s="23"/>
      <c r="H181" s="120"/>
      <c r="I181" s="121"/>
      <c r="J181" s="120"/>
      <c r="K181" s="120"/>
      <c r="L181" s="122"/>
      <c r="M181" s="122"/>
      <c r="N181" s="23"/>
      <c r="O181" s="120"/>
      <c r="P181" s="120"/>
      <c r="Q181" s="120"/>
      <c r="R181" s="199"/>
      <c r="S181" s="120"/>
      <c r="T181" s="120"/>
      <c r="U181" s="23"/>
      <c r="V181" s="23"/>
      <c r="W181" s="23"/>
      <c r="X181" s="200"/>
      <c r="Y181" s="23"/>
      <c r="Z181" s="23"/>
      <c r="AA181" s="23"/>
      <c r="AB181" s="23"/>
      <c r="AC181" s="23"/>
      <c r="AD181" s="23"/>
      <c r="AE181" s="23"/>
      <c r="AF181" s="23"/>
      <c r="AG181" s="23"/>
      <c r="AH181" s="23"/>
      <c r="AI181" s="129"/>
      <c r="AJ181" s="23"/>
      <c r="AK181" s="23"/>
      <c r="AL181" s="23"/>
      <c r="AM181" s="23"/>
      <c r="AN181" s="23"/>
      <c r="AO181" s="23"/>
      <c r="AP181" s="23"/>
    </row>
    <row r="182" s="139" customFormat="true" ht="38.25" hidden="true" customHeight="true" outlineLevel="0" collapsed="false">
      <c r="A182" s="127" t="s">
        <v>509</v>
      </c>
      <c r="B182" s="128" t="s">
        <v>510</v>
      </c>
      <c r="C182" s="108" t="s">
        <v>1436</v>
      </c>
      <c r="D182" s="128" t="s">
        <v>1437</v>
      </c>
      <c r="E182" s="165"/>
      <c r="F182" s="120"/>
      <c r="G182" s="120"/>
      <c r="H182" s="120"/>
      <c r="I182" s="121"/>
      <c r="J182" s="120"/>
      <c r="K182" s="120"/>
      <c r="L182" s="122"/>
      <c r="M182" s="122"/>
      <c r="N182" s="23"/>
      <c r="O182" s="120"/>
      <c r="P182" s="120"/>
      <c r="Q182" s="120"/>
      <c r="R182" s="122"/>
      <c r="S182" s="120"/>
      <c r="T182" s="120"/>
      <c r="U182" s="120"/>
      <c r="V182" s="23"/>
      <c r="W182" s="23"/>
      <c r="X182" s="23"/>
      <c r="Y182" s="23"/>
      <c r="Z182" s="23"/>
      <c r="AA182" s="23"/>
      <c r="AB182" s="23"/>
      <c r="AC182" s="23"/>
      <c r="AD182" s="23"/>
      <c r="AE182" s="23"/>
      <c r="AF182" s="23"/>
      <c r="AG182" s="23"/>
      <c r="AH182" s="23"/>
      <c r="AI182" s="23"/>
      <c r="AJ182" s="23"/>
      <c r="AK182" s="23"/>
      <c r="AL182" s="23"/>
      <c r="AM182" s="23"/>
      <c r="AN182" s="23"/>
      <c r="AO182" s="23"/>
      <c r="AP182" s="23"/>
    </row>
    <row r="183" s="123" customFormat="true" ht="51" hidden="true" customHeight="true" outlineLevel="0" collapsed="false">
      <c r="A183" s="108" t="s">
        <v>509</v>
      </c>
      <c r="B183" s="108" t="s">
        <v>572</v>
      </c>
      <c r="C183" s="108" t="s">
        <v>1438</v>
      </c>
      <c r="D183" s="108" t="s">
        <v>1439</v>
      </c>
      <c r="E183" s="120"/>
      <c r="F183" s="120"/>
      <c r="G183" s="120"/>
      <c r="H183" s="120"/>
      <c r="I183" s="121"/>
      <c r="J183" s="120"/>
      <c r="K183" s="120"/>
      <c r="L183" s="122"/>
      <c r="M183" s="122"/>
      <c r="N183" s="23"/>
      <c r="O183" s="120"/>
      <c r="P183" s="120"/>
      <c r="Q183" s="120"/>
      <c r="R183" s="122"/>
      <c r="S183" s="120"/>
      <c r="T183" s="120"/>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row>
    <row r="184" s="139" customFormat="true" ht="97.5" hidden="true" customHeight="true" outlineLevel="0" collapsed="false">
      <c r="A184" s="127" t="s">
        <v>509</v>
      </c>
      <c r="B184" s="128" t="s">
        <v>510</v>
      </c>
      <c r="C184" s="108" t="s">
        <v>1440</v>
      </c>
      <c r="D184" s="119" t="s">
        <v>1441</v>
      </c>
      <c r="E184" s="165"/>
      <c r="F184" s="120"/>
      <c r="G184" s="120"/>
      <c r="H184" s="120"/>
      <c r="I184" s="121"/>
      <c r="J184" s="120"/>
      <c r="K184" s="120"/>
      <c r="L184" s="122"/>
      <c r="M184" s="122"/>
      <c r="N184" s="23"/>
      <c r="O184" s="120"/>
      <c r="P184" s="120"/>
      <c r="Q184" s="120"/>
      <c r="R184" s="122"/>
      <c r="S184" s="120"/>
      <c r="T184" s="120"/>
      <c r="U184" s="120"/>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02"/>
    </row>
    <row r="185" s="123" customFormat="true" ht="73.5" hidden="true" customHeight="true" outlineLevel="0" collapsed="false">
      <c r="A185" s="108" t="s">
        <v>509</v>
      </c>
      <c r="B185" s="108" t="s">
        <v>546</v>
      </c>
      <c r="C185" s="108" t="s">
        <v>1442</v>
      </c>
      <c r="D185" s="119" t="s">
        <v>1443</v>
      </c>
      <c r="E185" s="120"/>
      <c r="F185" s="120"/>
      <c r="G185" s="120"/>
      <c r="H185" s="120"/>
      <c r="I185" s="121"/>
      <c r="J185" s="120"/>
      <c r="K185" s="120"/>
      <c r="L185" s="122"/>
      <c r="M185" s="122"/>
      <c r="N185" s="23"/>
      <c r="O185" s="120"/>
      <c r="P185" s="120"/>
      <c r="Q185" s="120"/>
      <c r="R185" s="122"/>
      <c r="S185" s="120"/>
      <c r="T185" s="120"/>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row>
    <row r="186" s="118" customFormat="true" ht="27" hidden="true" customHeight="true" outlineLevel="0" collapsed="false">
      <c r="A186" s="108" t="s">
        <v>509</v>
      </c>
      <c r="B186" s="69" t="s">
        <v>1401</v>
      </c>
      <c r="C186" s="108" t="s">
        <v>1444</v>
      </c>
      <c r="D186" s="174" t="s">
        <v>1445</v>
      </c>
      <c r="E186" s="120"/>
      <c r="F186" s="120"/>
      <c r="G186" s="120"/>
      <c r="H186" s="120"/>
      <c r="I186" s="121"/>
      <c r="J186" s="120"/>
      <c r="K186" s="120"/>
      <c r="L186" s="122"/>
      <c r="M186" s="122"/>
      <c r="N186" s="112"/>
      <c r="O186" s="120"/>
      <c r="P186" s="120"/>
      <c r="Q186" s="120"/>
      <c r="R186" s="122"/>
      <c r="S186" s="120"/>
      <c r="T186" s="120"/>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row>
    <row r="187" s="123" customFormat="true" ht="92.25" hidden="true" customHeight="true" outlineLevel="0" collapsed="false">
      <c r="A187" s="108" t="s">
        <v>509</v>
      </c>
      <c r="B187" s="108" t="s">
        <v>563</v>
      </c>
      <c r="C187" s="108" t="s">
        <v>1446</v>
      </c>
      <c r="D187" s="119" t="s">
        <v>1447</v>
      </c>
      <c r="E187" s="121"/>
      <c r="F187" s="120"/>
      <c r="G187" s="120"/>
      <c r="H187" s="120"/>
      <c r="I187" s="121"/>
      <c r="J187" s="120"/>
      <c r="K187" s="120"/>
      <c r="L187" s="125"/>
      <c r="M187" s="122"/>
      <c r="N187" s="23"/>
      <c r="O187" s="120"/>
      <c r="P187" s="120"/>
      <c r="Q187" s="120"/>
      <c r="R187" s="122"/>
      <c r="S187" s="120"/>
      <c r="T187" s="120"/>
      <c r="U187" s="69"/>
      <c r="V187" s="23"/>
      <c r="W187" s="23"/>
      <c r="X187" s="23"/>
      <c r="Y187" s="23"/>
      <c r="Z187" s="23"/>
      <c r="AA187" s="23"/>
      <c r="AB187" s="23"/>
      <c r="AC187" s="23"/>
      <c r="AD187" s="23"/>
      <c r="AE187" s="23"/>
      <c r="AF187" s="23"/>
      <c r="AG187" s="23"/>
      <c r="AH187" s="23"/>
      <c r="AI187" s="129"/>
      <c r="AJ187" s="129"/>
      <c r="AK187" s="23"/>
      <c r="AL187" s="23"/>
      <c r="AM187" s="23"/>
      <c r="AN187" s="23"/>
      <c r="AO187" s="23"/>
      <c r="AP187" s="23"/>
    </row>
    <row r="188" s="123" customFormat="true" ht="51" hidden="true" customHeight="true" outlineLevel="0" collapsed="false">
      <c r="A188" s="108" t="s">
        <v>509</v>
      </c>
      <c r="B188" s="108" t="s">
        <v>580</v>
      </c>
      <c r="C188" s="108" t="s">
        <v>1448</v>
      </c>
      <c r="D188" s="108" t="s">
        <v>1449</v>
      </c>
      <c r="E188" s="120"/>
      <c r="F188" s="120"/>
      <c r="G188" s="120"/>
      <c r="H188" s="120"/>
      <c r="I188" s="121"/>
      <c r="J188" s="120"/>
      <c r="K188" s="120"/>
      <c r="L188" s="122"/>
      <c r="M188" s="122"/>
      <c r="N188" s="23"/>
      <c r="O188" s="120"/>
      <c r="P188" s="120"/>
      <c r="Q188" s="120"/>
      <c r="R188" s="122"/>
      <c r="S188" s="120"/>
      <c r="T188" s="120"/>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row>
    <row r="189" s="123" customFormat="true" ht="41.25" hidden="true" customHeight="true" outlineLevel="0" collapsed="false">
      <c r="A189" s="108" t="s">
        <v>509</v>
      </c>
      <c r="B189" s="69" t="s">
        <v>1401</v>
      </c>
      <c r="C189" s="108" t="s">
        <v>1450</v>
      </c>
      <c r="D189" s="108" t="s">
        <v>1451</v>
      </c>
      <c r="E189" s="120"/>
      <c r="F189" s="120"/>
      <c r="G189" s="120"/>
      <c r="H189" s="120"/>
      <c r="I189" s="121"/>
      <c r="J189" s="120"/>
      <c r="K189" s="120"/>
      <c r="L189" s="122"/>
      <c r="M189" s="122"/>
      <c r="N189" s="23"/>
      <c r="O189" s="120"/>
      <c r="P189" s="120"/>
      <c r="Q189" s="120"/>
      <c r="R189" s="122"/>
      <c r="S189" s="120"/>
      <c r="T189" s="120"/>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row>
    <row r="190" s="123" customFormat="true" ht="37.5" hidden="true" customHeight="true" outlineLevel="0" collapsed="false">
      <c r="A190" s="108" t="s">
        <v>509</v>
      </c>
      <c r="B190" s="69" t="s">
        <v>1401</v>
      </c>
      <c r="C190" s="108" t="s">
        <v>1452</v>
      </c>
      <c r="D190" s="108" t="s">
        <v>1453</v>
      </c>
      <c r="E190" s="120"/>
      <c r="F190" s="120"/>
      <c r="G190" s="120"/>
      <c r="H190" s="120"/>
      <c r="I190" s="121"/>
      <c r="J190" s="120"/>
      <c r="K190" s="120"/>
      <c r="L190" s="122"/>
      <c r="M190" s="122"/>
      <c r="N190" s="23"/>
      <c r="O190" s="120"/>
      <c r="P190" s="120"/>
      <c r="Q190" s="120"/>
      <c r="R190" s="122"/>
      <c r="S190" s="120"/>
      <c r="T190" s="120"/>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row>
    <row r="191" s="123" customFormat="true" ht="42" hidden="true" customHeight="true" outlineLevel="0" collapsed="false">
      <c r="A191" s="108" t="s">
        <v>509</v>
      </c>
      <c r="B191" s="69" t="s">
        <v>1401</v>
      </c>
      <c r="C191" s="108" t="s">
        <v>1454</v>
      </c>
      <c r="D191" s="108" t="s">
        <v>1455</v>
      </c>
      <c r="E191" s="120"/>
      <c r="F191" s="120"/>
      <c r="G191" s="120"/>
      <c r="H191" s="120"/>
      <c r="I191" s="121"/>
      <c r="J191" s="120"/>
      <c r="K191" s="120"/>
      <c r="L191" s="122"/>
      <c r="M191" s="122"/>
      <c r="N191" s="23"/>
      <c r="O191" s="120"/>
      <c r="P191" s="120"/>
      <c r="Q191" s="120"/>
      <c r="R191" s="122"/>
      <c r="S191" s="120"/>
      <c r="T191" s="120"/>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row>
    <row r="192" s="123" customFormat="true" ht="47.25" hidden="true" customHeight="true" outlineLevel="0" collapsed="false">
      <c r="A192" s="108" t="s">
        <v>509</v>
      </c>
      <c r="B192" s="69" t="s">
        <v>1401</v>
      </c>
      <c r="C192" s="108" t="s">
        <v>1456</v>
      </c>
      <c r="D192" s="119" t="s">
        <v>1457</v>
      </c>
      <c r="E192" s="120"/>
      <c r="F192" s="120"/>
      <c r="G192" s="120"/>
      <c r="H192" s="120"/>
      <c r="I192" s="121"/>
      <c r="J192" s="120"/>
      <c r="K192" s="120"/>
      <c r="L192" s="122"/>
      <c r="M192" s="122"/>
      <c r="N192" s="23"/>
      <c r="O192" s="120"/>
      <c r="P192" s="120"/>
      <c r="Q192" s="120"/>
      <c r="R192" s="122"/>
      <c r="S192" s="120"/>
      <c r="T192" s="120"/>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row>
    <row r="193" s="123" customFormat="true" ht="54.75" hidden="true" customHeight="true" outlineLevel="0" collapsed="false">
      <c r="A193" s="108" t="s">
        <v>509</v>
      </c>
      <c r="B193" s="69" t="s">
        <v>1401</v>
      </c>
      <c r="C193" s="108" t="s">
        <v>1458</v>
      </c>
      <c r="D193" s="108" t="s">
        <v>1459</v>
      </c>
      <c r="E193" s="120"/>
      <c r="F193" s="120"/>
      <c r="G193" s="120"/>
      <c r="H193" s="120"/>
      <c r="I193" s="121"/>
      <c r="J193" s="120"/>
      <c r="K193" s="120"/>
      <c r="L193" s="122"/>
      <c r="M193" s="122"/>
      <c r="N193" s="23"/>
      <c r="O193" s="120"/>
      <c r="P193" s="120"/>
      <c r="Q193" s="120"/>
      <c r="R193" s="122"/>
      <c r="S193" s="120"/>
      <c r="T193" s="120"/>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row>
    <row r="194" s="139" customFormat="true" ht="38.25" hidden="true" customHeight="true" outlineLevel="0" collapsed="false">
      <c r="A194" s="127" t="s">
        <v>509</v>
      </c>
      <c r="B194" s="128" t="s">
        <v>510</v>
      </c>
      <c r="C194" s="108" t="s">
        <v>1460</v>
      </c>
      <c r="D194" s="128" t="s">
        <v>1461</v>
      </c>
      <c r="E194" s="165"/>
      <c r="F194" s="120"/>
      <c r="G194" s="120"/>
      <c r="H194" s="120"/>
      <c r="I194" s="121"/>
      <c r="J194" s="120"/>
      <c r="K194" s="120"/>
      <c r="L194" s="122"/>
      <c r="M194" s="122"/>
      <c r="N194" s="23"/>
      <c r="O194" s="120"/>
      <c r="P194" s="120"/>
      <c r="Q194" s="120"/>
      <c r="R194" s="122"/>
      <c r="S194" s="120"/>
      <c r="T194" s="120"/>
      <c r="U194" s="120"/>
      <c r="V194" s="23"/>
      <c r="W194" s="23"/>
      <c r="X194" s="23"/>
      <c r="Y194" s="23"/>
      <c r="Z194" s="23"/>
      <c r="AA194" s="23"/>
      <c r="AB194" s="23"/>
      <c r="AC194" s="23"/>
      <c r="AD194" s="23"/>
      <c r="AE194" s="23"/>
      <c r="AF194" s="23"/>
      <c r="AG194" s="23"/>
      <c r="AH194" s="23"/>
      <c r="AI194" s="23"/>
      <c r="AJ194" s="23"/>
      <c r="AK194" s="23"/>
      <c r="AL194" s="23"/>
      <c r="AM194" s="23"/>
      <c r="AN194" s="23"/>
      <c r="AO194" s="23"/>
      <c r="AP194" s="23"/>
    </row>
    <row r="195" s="123" customFormat="true" ht="41.25" hidden="true" customHeight="true" outlineLevel="0" collapsed="false">
      <c r="A195" s="108" t="s">
        <v>509</v>
      </c>
      <c r="B195" s="69" t="s">
        <v>1401</v>
      </c>
      <c r="C195" s="108" t="s">
        <v>1462</v>
      </c>
      <c r="D195" s="69" t="s">
        <v>1463</v>
      </c>
      <c r="E195" s="120"/>
      <c r="F195" s="120"/>
      <c r="G195" s="120"/>
      <c r="H195" s="120"/>
      <c r="I195" s="121"/>
      <c r="J195" s="120"/>
      <c r="K195" s="120"/>
      <c r="L195" s="122"/>
      <c r="M195" s="122"/>
      <c r="N195" s="23"/>
      <c r="O195" s="120"/>
      <c r="P195" s="120"/>
      <c r="Q195" s="120"/>
      <c r="R195" s="122"/>
      <c r="S195" s="120"/>
      <c r="T195" s="120"/>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row>
    <row r="196" s="123" customFormat="true" ht="38.25" hidden="true" customHeight="true" outlineLevel="0" collapsed="false">
      <c r="A196" s="108" t="s">
        <v>509</v>
      </c>
      <c r="B196" s="108" t="s">
        <v>563</v>
      </c>
      <c r="C196" s="108" t="s">
        <v>1464</v>
      </c>
      <c r="D196" s="108" t="s">
        <v>1465</v>
      </c>
      <c r="E196" s="121"/>
      <c r="F196" s="120"/>
      <c r="G196" s="120"/>
      <c r="H196" s="120"/>
      <c r="I196" s="121"/>
      <c r="J196" s="120"/>
      <c r="K196" s="120"/>
      <c r="L196" s="125"/>
      <c r="M196" s="122"/>
      <c r="N196" s="23"/>
      <c r="O196" s="120"/>
      <c r="P196" s="120"/>
      <c r="Q196" s="120"/>
      <c r="R196" s="122"/>
      <c r="S196" s="120"/>
      <c r="T196" s="120"/>
      <c r="U196" s="69"/>
      <c r="V196" s="23"/>
      <c r="W196" s="23"/>
      <c r="X196" s="23"/>
      <c r="Y196" s="23"/>
      <c r="Z196" s="23"/>
      <c r="AA196" s="23"/>
      <c r="AB196" s="23"/>
      <c r="AC196" s="23"/>
      <c r="AD196" s="23"/>
      <c r="AE196" s="23"/>
      <c r="AF196" s="23"/>
      <c r="AG196" s="23"/>
      <c r="AH196" s="23"/>
      <c r="AI196" s="23"/>
      <c r="AJ196" s="23"/>
      <c r="AK196" s="23"/>
      <c r="AL196" s="23"/>
      <c r="AM196" s="23"/>
      <c r="AN196" s="23"/>
      <c r="AO196" s="23"/>
      <c r="AP196" s="23"/>
    </row>
    <row r="197" s="123" customFormat="true" ht="51" hidden="true" customHeight="true" outlineLevel="0" collapsed="false">
      <c r="A197" s="108" t="s">
        <v>509</v>
      </c>
      <c r="B197" s="108" t="s">
        <v>580</v>
      </c>
      <c r="C197" s="108" t="s">
        <v>1466</v>
      </c>
      <c r="D197" s="108" t="s">
        <v>1467</v>
      </c>
      <c r="E197" s="120"/>
      <c r="F197" s="120"/>
      <c r="G197" s="120"/>
      <c r="H197" s="120"/>
      <c r="I197" s="121"/>
      <c r="J197" s="120"/>
      <c r="K197" s="120"/>
      <c r="L197" s="122"/>
      <c r="M197" s="122"/>
      <c r="N197" s="23"/>
      <c r="O197" s="120"/>
      <c r="P197" s="120"/>
      <c r="Q197" s="120"/>
      <c r="R197" s="122"/>
      <c r="S197" s="120"/>
      <c r="T197" s="120"/>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row>
    <row r="198" s="123" customFormat="true" ht="73.5" hidden="true" customHeight="false" outlineLevel="0" collapsed="false">
      <c r="A198" s="108" t="s">
        <v>509</v>
      </c>
      <c r="B198" s="108" t="s">
        <v>528</v>
      </c>
      <c r="C198" s="108" t="s">
        <v>1468</v>
      </c>
      <c r="D198" s="119" t="s">
        <v>1469</v>
      </c>
      <c r="E198" s="120"/>
      <c r="F198" s="121"/>
      <c r="G198" s="121"/>
      <c r="H198" s="121"/>
      <c r="I198" s="121"/>
      <c r="J198" s="120"/>
      <c r="K198" s="120"/>
      <c r="L198" s="122"/>
      <c r="M198" s="125"/>
      <c r="N198" s="23"/>
      <c r="O198" s="121"/>
      <c r="P198" s="121"/>
      <c r="Q198" s="121"/>
      <c r="R198" s="125"/>
      <c r="S198" s="120"/>
      <c r="T198" s="120"/>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row>
    <row r="199" s="123" customFormat="true" ht="51" hidden="true" customHeight="true" outlineLevel="0" collapsed="false">
      <c r="A199" s="108" t="s">
        <v>509</v>
      </c>
      <c r="B199" s="108" t="s">
        <v>580</v>
      </c>
      <c r="C199" s="108" t="s">
        <v>1470</v>
      </c>
      <c r="D199" s="108" t="s">
        <v>1471</v>
      </c>
      <c r="E199" s="120"/>
      <c r="F199" s="120"/>
      <c r="G199" s="120"/>
      <c r="H199" s="120"/>
      <c r="I199" s="121"/>
      <c r="J199" s="120"/>
      <c r="K199" s="120"/>
      <c r="L199" s="122"/>
      <c r="M199" s="122"/>
      <c r="N199" s="23"/>
      <c r="O199" s="120"/>
      <c r="P199" s="120"/>
      <c r="Q199" s="120"/>
      <c r="R199" s="122"/>
      <c r="S199" s="120"/>
      <c r="T199" s="120"/>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row>
    <row r="200" s="123" customFormat="true" ht="51" hidden="true" customHeight="true" outlineLevel="0" collapsed="false">
      <c r="A200" s="108" t="s">
        <v>509</v>
      </c>
      <c r="B200" s="108" t="s">
        <v>580</v>
      </c>
      <c r="C200" s="108" t="s">
        <v>1472</v>
      </c>
      <c r="D200" s="108" t="s">
        <v>1473</v>
      </c>
      <c r="E200" s="120"/>
      <c r="F200" s="120"/>
      <c r="G200" s="120"/>
      <c r="H200" s="120"/>
      <c r="I200" s="121"/>
      <c r="J200" s="120"/>
      <c r="K200" s="120"/>
      <c r="L200" s="122"/>
      <c r="M200" s="122"/>
      <c r="N200" s="23"/>
      <c r="O200" s="120"/>
      <c r="P200" s="120"/>
      <c r="Q200" s="120"/>
      <c r="R200" s="122"/>
      <c r="S200" s="120"/>
      <c r="T200" s="120"/>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row>
    <row r="201" s="139" customFormat="true" ht="28.5" hidden="true" customHeight="false" outlineLevel="0" collapsed="false">
      <c r="A201" s="127" t="s">
        <v>589</v>
      </c>
      <c r="B201" s="128" t="s">
        <v>622</v>
      </c>
      <c r="C201" s="108" t="s">
        <v>1474</v>
      </c>
      <c r="D201" s="119" t="s">
        <v>1475</v>
      </c>
      <c r="E201" s="120"/>
      <c r="F201" s="120"/>
      <c r="G201" s="120"/>
      <c r="H201" s="120"/>
      <c r="I201" s="121"/>
      <c r="J201" s="120"/>
      <c r="K201" s="120"/>
      <c r="L201" s="122"/>
      <c r="M201" s="122"/>
      <c r="N201" s="23"/>
      <c r="O201" s="120"/>
      <c r="P201" s="120"/>
      <c r="Q201" s="120"/>
      <c r="R201" s="122"/>
      <c r="S201" s="120"/>
      <c r="T201" s="120"/>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row>
    <row r="202" s="123" customFormat="true" ht="37.5" hidden="true" customHeight="false" outlineLevel="0" collapsed="false">
      <c r="A202" s="106" t="s">
        <v>589</v>
      </c>
      <c r="B202" s="108" t="s">
        <v>638</v>
      </c>
      <c r="C202" s="106" t="s">
        <v>1476</v>
      </c>
      <c r="D202" s="149" t="s">
        <v>1477</v>
      </c>
      <c r="E202" s="137"/>
      <c r="F202" s="137"/>
      <c r="G202" s="137"/>
      <c r="H202" s="137"/>
      <c r="I202" s="193"/>
      <c r="J202" s="137"/>
      <c r="K202" s="137"/>
      <c r="L202" s="144"/>
      <c r="M202" s="144"/>
      <c r="N202" s="23"/>
      <c r="O202" s="137"/>
      <c r="P202" s="137"/>
      <c r="Q202" s="137"/>
      <c r="R202" s="144"/>
      <c r="S202" s="137"/>
      <c r="T202" s="137"/>
      <c r="U202" s="23"/>
      <c r="V202" s="23"/>
      <c r="W202" s="23"/>
      <c r="X202" s="23"/>
      <c r="Y202" s="23"/>
      <c r="Z202" s="23"/>
      <c r="AA202" s="23"/>
      <c r="AB202" s="23"/>
      <c r="AC202" s="23"/>
      <c r="AD202" s="23"/>
      <c r="AE202" s="23"/>
      <c r="AF202" s="23"/>
      <c r="AG202" s="23"/>
      <c r="AH202" s="23"/>
      <c r="AI202" s="23"/>
      <c r="AJ202" s="23"/>
      <c r="AK202" s="23"/>
      <c r="AL202" s="23"/>
      <c r="AM202" s="23"/>
      <c r="AN202" s="23"/>
      <c r="AO202" s="23"/>
      <c r="AP202" s="45"/>
    </row>
    <row r="203" s="139" customFormat="true" ht="51" hidden="true" customHeight="true" outlineLevel="0" collapsed="false">
      <c r="A203" s="127" t="s">
        <v>589</v>
      </c>
      <c r="B203" s="128" t="s">
        <v>628</v>
      </c>
      <c r="C203" s="108" t="s">
        <v>1478</v>
      </c>
      <c r="D203" s="119" t="s">
        <v>1479</v>
      </c>
      <c r="E203" s="120"/>
      <c r="F203" s="120"/>
      <c r="G203" s="120"/>
      <c r="H203" s="120"/>
      <c r="I203" s="121"/>
      <c r="J203" s="120"/>
      <c r="K203" s="120"/>
      <c r="L203" s="122"/>
      <c r="M203" s="122"/>
      <c r="N203" s="23"/>
      <c r="O203" s="120"/>
      <c r="P203" s="120"/>
      <c r="Q203" s="120"/>
      <c r="R203" s="122"/>
      <c r="S203" s="120"/>
      <c r="T203" s="120"/>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row>
    <row r="204" customFormat="false" ht="89.25" hidden="true" customHeight="true" outlineLevel="0" collapsed="false">
      <c r="A204" s="127" t="s">
        <v>589</v>
      </c>
      <c r="B204" s="128" t="s">
        <v>643</v>
      </c>
      <c r="C204" s="108" t="s">
        <v>1480</v>
      </c>
      <c r="D204" s="107" t="s">
        <v>1481</v>
      </c>
      <c r="E204" s="120"/>
      <c r="F204" s="137"/>
      <c r="G204" s="137"/>
      <c r="H204" s="120"/>
      <c r="I204" s="121"/>
      <c r="J204" s="120"/>
      <c r="K204" s="120"/>
      <c r="L204" s="144"/>
      <c r="M204" s="144"/>
      <c r="O204" s="120"/>
      <c r="P204" s="120"/>
      <c r="Q204" s="120"/>
      <c r="R204" s="122"/>
      <c r="S204" s="120"/>
      <c r="T204" s="120"/>
      <c r="U204" s="120"/>
    </row>
    <row r="205" customFormat="false" ht="110.25" hidden="true" customHeight="true" outlineLevel="0" collapsed="false">
      <c r="A205" s="127" t="s">
        <v>589</v>
      </c>
      <c r="B205" s="128" t="s">
        <v>598</v>
      </c>
      <c r="C205" s="108" t="s">
        <v>1482</v>
      </c>
      <c r="D205" s="119" t="s">
        <v>1483</v>
      </c>
      <c r="E205" s="120"/>
      <c r="F205" s="120"/>
      <c r="G205" s="120"/>
      <c r="H205" s="120"/>
      <c r="I205" s="121"/>
      <c r="J205" s="120"/>
      <c r="K205" s="120"/>
      <c r="L205" s="122"/>
      <c r="M205" s="122"/>
      <c r="N205" s="23"/>
      <c r="O205" s="120"/>
      <c r="P205" s="120"/>
      <c r="Q205" s="120"/>
      <c r="R205" s="122"/>
      <c r="S205" s="120"/>
      <c r="T205" s="120"/>
      <c r="U205" s="120"/>
    </row>
    <row r="206" s="123" customFormat="true" ht="51" hidden="true" customHeight="true" outlineLevel="0" collapsed="false">
      <c r="A206" s="108" t="s">
        <v>589</v>
      </c>
      <c r="B206" s="108" t="s">
        <v>654</v>
      </c>
      <c r="C206" s="108" t="s">
        <v>1484</v>
      </c>
      <c r="D206" s="119" t="s">
        <v>1485</v>
      </c>
      <c r="E206" s="120"/>
      <c r="F206" s="120"/>
      <c r="G206" s="120"/>
      <c r="H206" s="120"/>
      <c r="I206" s="121"/>
      <c r="J206" s="120"/>
      <c r="K206" s="120"/>
      <c r="L206" s="122"/>
      <c r="M206" s="122"/>
      <c r="N206" s="23"/>
      <c r="O206" s="120"/>
      <c r="P206" s="120"/>
      <c r="Q206" s="120"/>
      <c r="R206" s="122"/>
      <c r="S206" s="120"/>
      <c r="T206" s="120"/>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row>
    <row r="207" s="123" customFormat="true" ht="80.25" hidden="true" customHeight="true" outlineLevel="0" collapsed="false">
      <c r="A207" s="108" t="s">
        <v>589</v>
      </c>
      <c r="B207" s="108" t="s">
        <v>632</v>
      </c>
      <c r="C207" s="108" t="s">
        <v>1484</v>
      </c>
      <c r="D207" s="119" t="s">
        <v>1486</v>
      </c>
      <c r="E207" s="23"/>
      <c r="F207" s="23"/>
      <c r="G207" s="23"/>
      <c r="H207" s="165"/>
      <c r="I207" s="121"/>
      <c r="J207" s="120"/>
      <c r="K207" s="120"/>
      <c r="L207" s="122"/>
      <c r="M207" s="122"/>
      <c r="N207" s="23"/>
      <c r="O207" s="120"/>
      <c r="P207" s="120"/>
      <c r="Q207" s="120"/>
      <c r="R207" s="122"/>
      <c r="S207" s="120"/>
      <c r="T207" s="120"/>
      <c r="U207" s="23"/>
      <c r="V207" s="23"/>
      <c r="W207" s="23"/>
      <c r="X207" s="23"/>
      <c r="Y207" s="23"/>
      <c r="Z207" s="23"/>
      <c r="AA207" s="23"/>
      <c r="AB207" s="23"/>
      <c r="AC207" s="23"/>
      <c r="AD207" s="23"/>
      <c r="AE207" s="23"/>
      <c r="AF207" s="23"/>
      <c r="AG207" s="23"/>
      <c r="AH207" s="23"/>
      <c r="AI207" s="23"/>
      <c r="AJ207" s="23"/>
      <c r="AK207" s="23"/>
      <c r="AL207" s="23"/>
      <c r="AM207" s="23"/>
      <c r="AN207" s="23"/>
      <c r="AO207" s="23"/>
      <c r="AP207" s="203"/>
    </row>
    <row r="208" s="123" customFormat="true" ht="63.75" hidden="true" customHeight="true" outlineLevel="0" collapsed="false">
      <c r="A208" s="108" t="s">
        <v>589</v>
      </c>
      <c r="B208" s="108" t="s">
        <v>604</v>
      </c>
      <c r="C208" s="108" t="s">
        <v>1484</v>
      </c>
      <c r="D208" s="119" t="s">
        <v>1487</v>
      </c>
      <c r="E208" s="23"/>
      <c r="F208" s="23"/>
      <c r="G208" s="23"/>
      <c r="H208" s="120"/>
      <c r="I208" s="121"/>
      <c r="J208" s="120"/>
      <c r="K208" s="120"/>
      <c r="L208" s="122"/>
      <c r="M208" s="122"/>
      <c r="N208" s="23"/>
      <c r="O208" s="120"/>
      <c r="P208" s="120"/>
      <c r="Q208" s="120"/>
      <c r="R208" s="122"/>
      <c r="S208" s="120"/>
      <c r="T208" s="120"/>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row>
    <row r="209" s="123" customFormat="true" ht="37.5" hidden="true" customHeight="false" outlineLevel="0" collapsed="false">
      <c r="A209" s="108" t="s">
        <v>589</v>
      </c>
      <c r="B209" s="108" t="s">
        <v>610</v>
      </c>
      <c r="C209" s="108" t="s">
        <v>1488</v>
      </c>
      <c r="D209" s="119" t="s">
        <v>1489</v>
      </c>
      <c r="E209" s="120"/>
      <c r="F209" s="165"/>
      <c r="G209" s="165"/>
      <c r="H209" s="120"/>
      <c r="I209" s="121"/>
      <c r="J209" s="120"/>
      <c r="K209" s="120"/>
      <c r="L209" s="122"/>
      <c r="M209" s="122"/>
      <c r="N209" s="23"/>
      <c r="O209" s="120"/>
      <c r="P209" s="120"/>
      <c r="Q209" s="120"/>
      <c r="R209" s="122"/>
      <c r="S209" s="120"/>
      <c r="T209" s="120"/>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row>
    <row r="210" s="123" customFormat="true" ht="142.5" hidden="true" customHeight="true" outlineLevel="0" collapsed="false">
      <c r="A210" s="108" t="s">
        <v>589</v>
      </c>
      <c r="B210" s="108" t="s">
        <v>616</v>
      </c>
      <c r="C210" s="108" t="s">
        <v>1490</v>
      </c>
      <c r="D210" s="119" t="s">
        <v>1491</v>
      </c>
      <c r="E210" s="120"/>
      <c r="F210" s="120"/>
      <c r="G210" s="120"/>
      <c r="H210" s="120"/>
      <c r="I210" s="121"/>
      <c r="J210" s="120"/>
      <c r="K210" s="120"/>
      <c r="L210" s="122"/>
      <c r="M210" s="122"/>
      <c r="N210" s="23"/>
      <c r="O210" s="120"/>
      <c r="P210" s="120"/>
      <c r="Q210" s="120"/>
      <c r="R210" s="122"/>
      <c r="S210" s="120"/>
      <c r="T210" s="120"/>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row>
    <row r="211" customFormat="false" ht="63.75" hidden="true" customHeight="true" outlineLevel="0" collapsed="false">
      <c r="A211" s="127" t="s">
        <v>589</v>
      </c>
      <c r="B211" s="128" t="s">
        <v>649</v>
      </c>
      <c r="C211" s="108" t="s">
        <v>1492</v>
      </c>
      <c r="D211" s="204" t="s">
        <v>1493</v>
      </c>
      <c r="E211" s="137"/>
      <c r="F211" s="137"/>
      <c r="G211" s="137"/>
      <c r="H211" s="120"/>
      <c r="I211" s="121"/>
      <c r="J211" s="120"/>
      <c r="K211" s="120"/>
      <c r="L211" s="122"/>
      <c r="M211" s="122"/>
      <c r="O211" s="120"/>
      <c r="P211" s="120"/>
      <c r="Q211" s="120"/>
      <c r="R211" s="122"/>
      <c r="S211" s="120"/>
      <c r="T211" s="120"/>
    </row>
    <row r="212" s="123" customFormat="true" ht="63.75" hidden="true" customHeight="true" outlineLevel="0" collapsed="false">
      <c r="A212" s="108" t="s">
        <v>589</v>
      </c>
      <c r="B212" s="108" t="s">
        <v>240</v>
      </c>
      <c r="C212" s="108" t="s">
        <v>1494</v>
      </c>
      <c r="D212" s="108" t="s">
        <v>1495</v>
      </c>
      <c r="E212" s="120"/>
      <c r="F212" s="120"/>
      <c r="G212" s="120"/>
      <c r="H212" s="120"/>
      <c r="I212" s="121"/>
      <c r="J212" s="120"/>
      <c r="K212" s="120"/>
      <c r="L212" s="122"/>
      <c r="M212" s="122"/>
      <c r="N212" s="23"/>
      <c r="O212" s="120"/>
      <c r="P212" s="120"/>
      <c r="Q212" s="120"/>
      <c r="R212" s="122"/>
      <c r="S212" s="120"/>
      <c r="T212" s="120"/>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row>
    <row r="213" s="118" customFormat="true" ht="38.25" hidden="true" customHeight="true" outlineLevel="0" collapsed="false">
      <c r="A213" s="108" t="s">
        <v>589</v>
      </c>
      <c r="B213" s="108" t="s">
        <v>1039</v>
      </c>
      <c r="C213" s="108" t="s">
        <v>1494</v>
      </c>
      <c r="D213" s="108" t="s">
        <v>1496</v>
      </c>
      <c r="E213" s="23"/>
      <c r="F213" s="23"/>
      <c r="G213" s="23"/>
      <c r="H213" s="120"/>
      <c r="I213" s="121"/>
      <c r="J213" s="120"/>
      <c r="K213" s="120"/>
      <c r="L213" s="122"/>
      <c r="M213" s="122"/>
      <c r="N213" s="112"/>
      <c r="O213" s="120"/>
      <c r="P213" s="120"/>
      <c r="Q213" s="120"/>
      <c r="R213" s="122"/>
      <c r="S213" s="120"/>
      <c r="T213" s="120"/>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row>
    <row r="214" s="123" customFormat="true" ht="28.5" hidden="true" customHeight="false" outlineLevel="0" collapsed="false">
      <c r="A214" s="108" t="s">
        <v>589</v>
      </c>
      <c r="B214" s="108" t="s">
        <v>610</v>
      </c>
      <c r="C214" s="108" t="s">
        <v>1497</v>
      </c>
      <c r="D214" s="108" t="s">
        <v>1498</v>
      </c>
      <c r="E214" s="120"/>
      <c r="F214" s="165"/>
      <c r="G214" s="165"/>
      <c r="H214" s="120"/>
      <c r="I214" s="121"/>
      <c r="J214" s="120"/>
      <c r="K214" s="120"/>
      <c r="L214" s="122"/>
      <c r="M214" s="122"/>
      <c r="N214" s="23"/>
      <c r="O214" s="120"/>
      <c r="P214" s="120"/>
      <c r="Q214" s="120"/>
      <c r="R214" s="122"/>
      <c r="S214" s="120"/>
      <c r="T214" s="120"/>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row>
    <row r="215" s="123" customFormat="true" ht="38.25" hidden="true" customHeight="true" outlineLevel="0" collapsed="false">
      <c r="A215" s="108" t="s">
        <v>658</v>
      </c>
      <c r="B215" s="108" t="s">
        <v>1015</v>
      </c>
      <c r="C215" s="108" t="s">
        <v>1499</v>
      </c>
      <c r="D215" s="119" t="s">
        <v>1500</v>
      </c>
      <c r="E215" s="120"/>
      <c r="F215" s="120"/>
      <c r="G215" s="120"/>
      <c r="H215" s="120"/>
      <c r="I215" s="121"/>
      <c r="J215" s="120"/>
      <c r="K215" s="120"/>
      <c r="L215" s="122"/>
      <c r="M215" s="122"/>
      <c r="N215" s="23"/>
      <c r="O215" s="120"/>
      <c r="P215" s="120"/>
      <c r="Q215" s="120"/>
      <c r="R215" s="122"/>
      <c r="S215" s="120"/>
      <c r="T215" s="120"/>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row>
    <row r="216" s="123" customFormat="true" ht="38.25" hidden="true" customHeight="true" outlineLevel="0" collapsed="false">
      <c r="A216" s="108" t="s">
        <v>658</v>
      </c>
      <c r="B216" s="108" t="s">
        <v>1015</v>
      </c>
      <c r="C216" s="108" t="s">
        <v>1501</v>
      </c>
      <c r="D216" s="108" t="s">
        <v>1502</v>
      </c>
      <c r="E216" s="120"/>
      <c r="F216" s="120"/>
      <c r="G216" s="120"/>
      <c r="H216" s="120"/>
      <c r="I216" s="121"/>
      <c r="J216" s="120"/>
      <c r="K216" s="120"/>
      <c r="L216" s="122"/>
      <c r="M216" s="122"/>
      <c r="N216" s="23"/>
      <c r="O216" s="120"/>
      <c r="P216" s="120"/>
      <c r="Q216" s="120"/>
      <c r="R216" s="122"/>
      <c r="S216" s="120"/>
      <c r="T216" s="120"/>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row>
    <row r="217" s="123" customFormat="true" ht="67.5" hidden="true" customHeight="true" outlineLevel="0" collapsed="false">
      <c r="A217" s="108" t="s">
        <v>658</v>
      </c>
      <c r="B217" s="108" t="s">
        <v>710</v>
      </c>
      <c r="C217" s="108" t="s">
        <v>1503</v>
      </c>
      <c r="D217" s="119" t="s">
        <v>1504</v>
      </c>
      <c r="E217" s="120"/>
      <c r="F217" s="120"/>
      <c r="G217" s="120"/>
      <c r="H217" s="120"/>
      <c r="I217" s="121"/>
      <c r="J217" s="120"/>
      <c r="K217" s="120"/>
      <c r="L217" s="122"/>
      <c r="M217" s="122"/>
      <c r="N217" s="120"/>
      <c r="O217" s="120"/>
      <c r="P217" s="120"/>
      <c r="Q217" s="120"/>
      <c r="R217" s="122"/>
      <c r="S217" s="120"/>
      <c r="T217" s="120"/>
      <c r="U217" s="148"/>
      <c r="V217" s="23"/>
      <c r="W217" s="23"/>
      <c r="X217" s="23"/>
      <c r="Y217" s="23"/>
      <c r="Z217" s="23"/>
      <c r="AA217" s="23"/>
      <c r="AB217" s="23"/>
      <c r="AC217" s="23"/>
      <c r="AD217" s="23"/>
      <c r="AE217" s="23"/>
      <c r="AF217" s="23"/>
      <c r="AG217" s="23"/>
      <c r="AH217" s="23"/>
      <c r="AI217" s="23"/>
      <c r="AJ217" s="23"/>
      <c r="AK217" s="23"/>
      <c r="AL217" s="23"/>
      <c r="AM217" s="23"/>
      <c r="AN217" s="23"/>
      <c r="AO217" s="23"/>
      <c r="AP217" s="23"/>
    </row>
    <row r="218" s="123" customFormat="true" ht="76.5" hidden="true" customHeight="true" outlineLevel="0" collapsed="false">
      <c r="A218" s="108" t="s">
        <v>658</v>
      </c>
      <c r="B218" s="108" t="s">
        <v>659</v>
      </c>
      <c r="C218" s="108" t="s">
        <v>1503</v>
      </c>
      <c r="D218" s="108" t="s">
        <v>1505</v>
      </c>
      <c r="E218" s="23"/>
      <c r="F218" s="23"/>
      <c r="G218" s="23"/>
      <c r="H218" s="120"/>
      <c r="I218" s="121"/>
      <c r="J218" s="120"/>
      <c r="K218" s="120"/>
      <c r="L218" s="122"/>
      <c r="M218" s="122"/>
      <c r="N218" s="23"/>
      <c r="O218" s="120"/>
      <c r="P218" s="120"/>
      <c r="Q218" s="120"/>
      <c r="R218" s="122"/>
      <c r="S218" s="120"/>
      <c r="T218" s="120"/>
      <c r="U218" s="23"/>
      <c r="V218" s="23"/>
      <c r="W218" s="23"/>
      <c r="X218" s="23"/>
      <c r="Y218" s="23"/>
      <c r="Z218" s="23"/>
      <c r="AA218" s="23"/>
      <c r="AB218" s="23"/>
      <c r="AC218" s="23"/>
      <c r="AD218" s="23"/>
      <c r="AE218" s="23"/>
      <c r="AF218" s="23"/>
      <c r="AG218" s="23"/>
      <c r="AH218" s="23"/>
      <c r="AI218" s="23"/>
      <c r="AJ218" s="23"/>
      <c r="AK218" s="23"/>
      <c r="AL218" s="23"/>
      <c r="AM218" s="23"/>
      <c r="AN218" s="23"/>
      <c r="AO218" s="23"/>
      <c r="AP218" s="205"/>
    </row>
    <row r="219" s="118" customFormat="true" ht="78.75" hidden="true" customHeight="true" outlineLevel="0" collapsed="false">
      <c r="A219" s="108" t="s">
        <v>658</v>
      </c>
      <c r="B219" s="108" t="s">
        <v>1506</v>
      </c>
      <c r="C219" s="108" t="s">
        <v>1503</v>
      </c>
      <c r="D219" s="107" t="s">
        <v>1507</v>
      </c>
      <c r="E219" s="23"/>
      <c r="F219" s="23"/>
      <c r="G219" s="23"/>
      <c r="H219" s="170"/>
      <c r="I219" s="171"/>
      <c r="J219" s="170"/>
      <c r="K219" s="170"/>
      <c r="L219" s="122"/>
      <c r="M219" s="122"/>
      <c r="N219" s="112"/>
      <c r="O219" s="170"/>
      <c r="P219" s="170"/>
      <c r="Q219" s="170"/>
      <c r="R219" s="122"/>
      <c r="S219" s="170"/>
      <c r="T219" s="206"/>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207"/>
    </row>
    <row r="220" s="209" customFormat="true" ht="38.25" hidden="true" customHeight="true" outlineLevel="0" collapsed="false">
      <c r="A220" s="108" t="s">
        <v>658</v>
      </c>
      <c r="B220" s="69" t="s">
        <v>1506</v>
      </c>
      <c r="C220" s="69" t="s">
        <v>1508</v>
      </c>
      <c r="D220" s="69" t="s">
        <v>1509</v>
      </c>
      <c r="E220" s="69"/>
      <c r="F220" s="69"/>
      <c r="G220" s="69"/>
      <c r="H220" s="171"/>
      <c r="I220" s="171"/>
      <c r="J220" s="171"/>
      <c r="K220" s="171"/>
      <c r="L220" s="125"/>
      <c r="M220" s="125"/>
      <c r="N220" s="112"/>
      <c r="O220" s="171"/>
      <c r="P220" s="171"/>
      <c r="Q220" s="171"/>
      <c r="R220" s="125"/>
      <c r="S220" s="171"/>
      <c r="T220" s="208"/>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207"/>
    </row>
    <row r="221" s="136" customFormat="true" ht="67.5" hidden="true" customHeight="true" outlineLevel="0" collapsed="false">
      <c r="A221" s="108" t="s">
        <v>658</v>
      </c>
      <c r="B221" s="69" t="s">
        <v>1510</v>
      </c>
      <c r="C221" s="69" t="s">
        <v>1508</v>
      </c>
      <c r="D221" s="69" t="s">
        <v>1511</v>
      </c>
      <c r="E221" s="69"/>
      <c r="F221" s="69"/>
      <c r="G221" s="69"/>
      <c r="H221" s="121"/>
      <c r="I221" s="121"/>
      <c r="J221" s="121"/>
      <c r="K221" s="121"/>
      <c r="L221" s="125"/>
      <c r="M221" s="125"/>
      <c r="N221" s="23"/>
      <c r="O221" s="121"/>
      <c r="P221" s="121"/>
      <c r="Q221" s="121"/>
      <c r="R221" s="125"/>
      <c r="S221" s="121"/>
      <c r="T221" s="121"/>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row>
    <row r="222" s="136" customFormat="true" ht="54.75" hidden="true" customHeight="true" outlineLevel="0" collapsed="false">
      <c r="A222" s="108" t="s">
        <v>658</v>
      </c>
      <c r="B222" s="69" t="s">
        <v>1510</v>
      </c>
      <c r="C222" s="69" t="s">
        <v>1512</v>
      </c>
      <c r="D222" s="119" t="s">
        <v>1513</v>
      </c>
      <c r="E222" s="69"/>
      <c r="F222" s="69"/>
      <c r="G222" s="69"/>
      <c r="H222" s="121"/>
      <c r="I222" s="121"/>
      <c r="J222" s="121"/>
      <c r="K222" s="121"/>
      <c r="L222" s="125"/>
      <c r="M222" s="125"/>
      <c r="N222" s="23"/>
      <c r="O222" s="121"/>
      <c r="P222" s="121"/>
      <c r="Q222" s="121"/>
      <c r="R222" s="125"/>
      <c r="S222" s="121"/>
      <c r="T222" s="121"/>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row>
    <row r="223" s="209" customFormat="true" ht="51" hidden="true" customHeight="true" outlineLevel="0" collapsed="false">
      <c r="A223" s="108" t="s">
        <v>658</v>
      </c>
      <c r="B223" s="69" t="s">
        <v>1506</v>
      </c>
      <c r="C223" s="69" t="s">
        <v>1514</v>
      </c>
      <c r="D223" s="174" t="s">
        <v>1515</v>
      </c>
      <c r="E223" s="208"/>
      <c r="F223" s="208"/>
      <c r="G223" s="208"/>
      <c r="H223" s="171"/>
      <c r="I223" s="171"/>
      <c r="J223" s="171"/>
      <c r="K223" s="171"/>
      <c r="L223" s="125"/>
      <c r="M223" s="125"/>
      <c r="N223" s="112"/>
      <c r="O223" s="171"/>
      <c r="P223" s="171"/>
      <c r="Q223" s="171"/>
      <c r="R223" s="125"/>
      <c r="S223" s="171"/>
      <c r="T223" s="208"/>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row>
    <row r="224" s="123" customFormat="true" ht="135" hidden="true" customHeight="true" outlineLevel="0" collapsed="false">
      <c r="A224" s="108" t="s">
        <v>658</v>
      </c>
      <c r="B224" s="108" t="s">
        <v>668</v>
      </c>
      <c r="C224" s="108" t="s">
        <v>1516</v>
      </c>
      <c r="D224" s="119" t="s">
        <v>1517</v>
      </c>
      <c r="E224" s="120"/>
      <c r="F224" s="120"/>
      <c r="G224" s="120"/>
      <c r="H224" s="142"/>
      <c r="I224" s="121"/>
      <c r="J224" s="120"/>
      <c r="K224" s="120"/>
      <c r="L224" s="122"/>
      <c r="M224" s="122"/>
      <c r="N224" s="23"/>
      <c r="O224" s="120"/>
      <c r="P224" s="120"/>
      <c r="Q224" s="120"/>
      <c r="R224" s="122"/>
      <c r="S224" s="120"/>
      <c r="T224" s="120"/>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row>
    <row r="225" s="136" customFormat="true" ht="37.5" hidden="true" customHeight="false" outlineLevel="0" collapsed="false">
      <c r="A225" s="108" t="s">
        <v>658</v>
      </c>
      <c r="B225" s="108" t="s">
        <v>659</v>
      </c>
      <c r="C225" s="69" t="s">
        <v>1518</v>
      </c>
      <c r="D225" s="69" t="s">
        <v>1519</v>
      </c>
      <c r="E225" s="121"/>
      <c r="F225" s="121"/>
      <c r="G225" s="121"/>
      <c r="H225" s="121"/>
      <c r="I225" s="121"/>
      <c r="J225" s="121"/>
      <c r="K225" s="121"/>
      <c r="L225" s="125"/>
      <c r="M225" s="125"/>
      <c r="N225" s="23"/>
      <c r="O225" s="121"/>
      <c r="P225" s="121"/>
      <c r="Q225" s="121"/>
      <c r="R225" s="125"/>
      <c r="S225" s="121"/>
      <c r="T225" s="121"/>
      <c r="U225" s="23"/>
      <c r="V225" s="23"/>
      <c r="W225" s="23"/>
      <c r="X225" s="23"/>
      <c r="Y225" s="23"/>
      <c r="Z225" s="23"/>
      <c r="AA225" s="23"/>
      <c r="AB225" s="23"/>
      <c r="AC225" s="23"/>
      <c r="AD225" s="23"/>
      <c r="AE225" s="23"/>
      <c r="AF225" s="23"/>
      <c r="AG225" s="23"/>
      <c r="AH225" s="23"/>
      <c r="AI225" s="23"/>
      <c r="AJ225" s="23"/>
      <c r="AK225" s="23"/>
      <c r="AL225" s="23"/>
      <c r="AM225" s="23"/>
      <c r="AN225" s="23"/>
      <c r="AO225" s="23"/>
      <c r="AP225" s="205"/>
    </row>
    <row r="226" s="136" customFormat="true" ht="39.75" hidden="true" customHeight="true" outlineLevel="0" collapsed="false">
      <c r="A226" s="108" t="s">
        <v>658</v>
      </c>
      <c r="B226" s="108" t="s">
        <v>659</v>
      </c>
      <c r="C226" s="69" t="s">
        <v>1520</v>
      </c>
      <c r="D226" s="69" t="s">
        <v>1521</v>
      </c>
      <c r="E226" s="121"/>
      <c r="F226" s="121"/>
      <c r="G226" s="121"/>
      <c r="H226" s="121"/>
      <c r="I226" s="121"/>
      <c r="J226" s="121"/>
      <c r="K226" s="121"/>
      <c r="L226" s="125"/>
      <c r="M226" s="125"/>
      <c r="N226" s="23"/>
      <c r="O226" s="121"/>
      <c r="P226" s="121"/>
      <c r="Q226" s="121"/>
      <c r="R226" s="125"/>
      <c r="S226" s="121"/>
      <c r="T226" s="121"/>
      <c r="U226" s="23"/>
      <c r="V226" s="23"/>
      <c r="W226" s="23"/>
      <c r="X226" s="23"/>
      <c r="Y226" s="23"/>
      <c r="Z226" s="23"/>
      <c r="AA226" s="23"/>
      <c r="AB226" s="23"/>
      <c r="AC226" s="23"/>
      <c r="AD226" s="23"/>
      <c r="AE226" s="23"/>
      <c r="AF226" s="23"/>
      <c r="AG226" s="23"/>
      <c r="AH226" s="23"/>
      <c r="AI226" s="23"/>
      <c r="AJ226" s="23"/>
      <c r="AK226" s="23"/>
      <c r="AL226" s="23"/>
      <c r="AM226" s="23"/>
      <c r="AN226" s="23"/>
      <c r="AO226" s="23"/>
      <c r="AP226" s="205"/>
    </row>
    <row r="227" s="136" customFormat="true" ht="38.25" hidden="true" customHeight="true" outlineLevel="0" collapsed="false">
      <c r="A227" s="108" t="s">
        <v>658</v>
      </c>
      <c r="B227" s="69" t="s">
        <v>668</v>
      </c>
      <c r="C227" s="69" t="s">
        <v>1522</v>
      </c>
      <c r="D227" s="69" t="s">
        <v>1523</v>
      </c>
      <c r="E227" s="121"/>
      <c r="F227" s="121"/>
      <c r="G227" s="121"/>
      <c r="H227" s="121"/>
      <c r="I227" s="121"/>
      <c r="J227" s="121"/>
      <c r="K227" s="121"/>
      <c r="L227" s="125"/>
      <c r="M227" s="125"/>
      <c r="N227" s="23"/>
      <c r="O227" s="121"/>
      <c r="P227" s="121"/>
      <c r="Q227" s="121"/>
      <c r="R227" s="125"/>
      <c r="S227" s="121"/>
      <c r="T227" s="121"/>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row>
    <row r="228" s="136" customFormat="true" ht="41.25" hidden="true" customHeight="true" outlineLevel="0" collapsed="false">
      <c r="A228" s="108" t="s">
        <v>658</v>
      </c>
      <c r="B228" s="108" t="s">
        <v>659</v>
      </c>
      <c r="C228" s="69" t="s">
        <v>1522</v>
      </c>
      <c r="D228" s="149" t="s">
        <v>1524</v>
      </c>
      <c r="E228" s="23"/>
      <c r="F228" s="23"/>
      <c r="G228" s="23"/>
      <c r="H228" s="121"/>
      <c r="I228" s="121"/>
      <c r="J228" s="121"/>
      <c r="K228" s="121"/>
      <c r="L228" s="125"/>
      <c r="M228" s="125"/>
      <c r="N228" s="23"/>
      <c r="O228" s="121"/>
      <c r="P228" s="121"/>
      <c r="Q228" s="121"/>
      <c r="R228" s="125"/>
      <c r="S228" s="121"/>
      <c r="T228" s="121"/>
      <c r="U228" s="23"/>
      <c r="V228" s="23"/>
      <c r="W228" s="23"/>
      <c r="X228" s="23"/>
      <c r="Y228" s="23"/>
      <c r="Z228" s="23"/>
      <c r="AA228" s="23"/>
      <c r="AB228" s="23"/>
      <c r="AC228" s="23"/>
      <c r="AD228" s="23"/>
      <c r="AE228" s="23"/>
      <c r="AF228" s="23"/>
      <c r="AG228" s="23"/>
      <c r="AH228" s="23"/>
      <c r="AI228" s="23"/>
      <c r="AJ228" s="23"/>
      <c r="AK228" s="23"/>
      <c r="AL228" s="23"/>
      <c r="AM228" s="23"/>
      <c r="AN228" s="23"/>
      <c r="AO228" s="23"/>
      <c r="AP228" s="205"/>
    </row>
    <row r="229" s="118" customFormat="true" ht="76.5" hidden="true" customHeight="true" outlineLevel="0" collapsed="false">
      <c r="A229" s="108" t="s">
        <v>658</v>
      </c>
      <c r="B229" s="108" t="s">
        <v>1506</v>
      </c>
      <c r="C229" s="108" t="s">
        <v>1525</v>
      </c>
      <c r="D229" s="107" t="s">
        <v>1526</v>
      </c>
      <c r="E229" s="206"/>
      <c r="F229" s="206"/>
      <c r="G229" s="206"/>
      <c r="H229" s="170"/>
      <c r="I229" s="171"/>
      <c r="J229" s="170"/>
      <c r="K229" s="170"/>
      <c r="L229" s="122"/>
      <c r="M229" s="122"/>
      <c r="N229" s="112"/>
      <c r="O229" s="170"/>
      <c r="P229" s="170"/>
      <c r="Q229" s="170"/>
      <c r="R229" s="210"/>
      <c r="S229" s="170"/>
      <c r="T229" s="206"/>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row>
    <row r="230" s="123" customFormat="true" ht="38.25" hidden="true" customHeight="true" outlineLevel="0" collapsed="false">
      <c r="A230" s="108" t="s">
        <v>658</v>
      </c>
      <c r="B230" s="108" t="s">
        <v>728</v>
      </c>
      <c r="C230" s="108" t="s">
        <v>1525</v>
      </c>
      <c r="D230" s="108" t="s">
        <v>1527</v>
      </c>
      <c r="E230" s="23"/>
      <c r="F230" s="23"/>
      <c r="G230" s="23"/>
      <c r="H230" s="120"/>
      <c r="I230" s="121"/>
      <c r="J230" s="120"/>
      <c r="K230" s="120"/>
      <c r="L230" s="122"/>
      <c r="M230" s="122"/>
      <c r="N230" s="23"/>
      <c r="O230" s="120"/>
      <c r="P230" s="120"/>
      <c r="Q230" s="120"/>
      <c r="R230" s="122"/>
      <c r="S230" s="120"/>
      <c r="T230" s="120"/>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row>
    <row r="231" s="212" customFormat="true" ht="63.75" hidden="true" customHeight="true" outlineLevel="0" collapsed="false">
      <c r="A231" s="69" t="s">
        <v>658</v>
      </c>
      <c r="B231" s="69" t="s">
        <v>701</v>
      </c>
      <c r="C231" s="69" t="s">
        <v>1528</v>
      </c>
      <c r="D231" s="211" t="s">
        <v>1529</v>
      </c>
      <c r="E231" s="121"/>
      <c r="F231" s="121"/>
      <c r="G231" s="121"/>
      <c r="H231" s="121"/>
      <c r="I231" s="121"/>
      <c r="J231" s="121"/>
      <c r="K231" s="121"/>
      <c r="L231" s="125"/>
      <c r="M231" s="125"/>
      <c r="N231" s="112"/>
      <c r="O231" s="121"/>
      <c r="P231" s="121"/>
      <c r="Q231" s="121"/>
      <c r="R231" s="125"/>
      <c r="S231" s="121"/>
      <c r="T231" s="121"/>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row>
    <row r="232" s="123" customFormat="true" ht="42" hidden="true" customHeight="true" outlineLevel="0" collapsed="false">
      <c r="A232" s="108" t="s">
        <v>658</v>
      </c>
      <c r="B232" s="108" t="s">
        <v>676</v>
      </c>
      <c r="C232" s="108" t="s">
        <v>1530</v>
      </c>
      <c r="D232" s="108" t="s">
        <v>1531</v>
      </c>
      <c r="E232" s="120"/>
      <c r="F232" s="120"/>
      <c r="G232" s="120"/>
      <c r="H232" s="120"/>
      <c r="I232" s="121"/>
      <c r="J232" s="120"/>
      <c r="K232" s="120"/>
      <c r="L232" s="122"/>
      <c r="M232" s="122"/>
      <c r="N232" s="23"/>
      <c r="O232" s="120"/>
      <c r="P232" s="120"/>
      <c r="Q232" s="120"/>
      <c r="R232" s="122"/>
      <c r="S232" s="120"/>
      <c r="T232" s="120"/>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row>
    <row r="233" s="118" customFormat="true" ht="63" hidden="true" customHeight="true" outlineLevel="0" collapsed="false">
      <c r="A233" s="108" t="s">
        <v>658</v>
      </c>
      <c r="B233" s="108" t="s">
        <v>1506</v>
      </c>
      <c r="C233" s="108" t="s">
        <v>1532</v>
      </c>
      <c r="D233" s="107" t="s">
        <v>1533</v>
      </c>
      <c r="E233" s="206"/>
      <c r="F233" s="206"/>
      <c r="G233" s="206"/>
      <c r="H233" s="170"/>
      <c r="I233" s="171"/>
      <c r="J233" s="170"/>
      <c r="K233" s="170"/>
      <c r="L233" s="122"/>
      <c r="M233" s="122"/>
      <c r="N233" s="112"/>
      <c r="O233" s="170"/>
      <c r="P233" s="170"/>
      <c r="Q233" s="170"/>
      <c r="R233" s="122"/>
      <c r="S233" s="170"/>
      <c r="T233" s="206"/>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row>
    <row r="234" s="123" customFormat="true" ht="38.25" hidden="true" customHeight="true" outlineLevel="0" collapsed="false">
      <c r="A234" s="108" t="s">
        <v>658</v>
      </c>
      <c r="B234" s="108" t="s">
        <v>728</v>
      </c>
      <c r="C234" s="108" t="s">
        <v>1534</v>
      </c>
      <c r="D234" s="119" t="s">
        <v>1535</v>
      </c>
      <c r="E234" s="120"/>
      <c r="F234" s="120"/>
      <c r="G234" s="120"/>
      <c r="H234" s="120"/>
      <c r="I234" s="121"/>
      <c r="J234" s="120"/>
      <c r="K234" s="120"/>
      <c r="L234" s="122"/>
      <c r="M234" s="122"/>
      <c r="N234" s="23"/>
      <c r="O234" s="120"/>
      <c r="P234" s="120"/>
      <c r="Q234" s="120"/>
      <c r="R234" s="122"/>
      <c r="S234" s="120"/>
      <c r="T234" s="120"/>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row>
    <row r="235" s="118" customFormat="true" ht="38.25" hidden="true" customHeight="true" outlineLevel="0" collapsed="false">
      <c r="A235" s="108" t="s">
        <v>658</v>
      </c>
      <c r="B235" s="108" t="s">
        <v>137</v>
      </c>
      <c r="C235" s="108" t="s">
        <v>1536</v>
      </c>
      <c r="D235" s="108" t="s">
        <v>1537</v>
      </c>
      <c r="E235" s="120"/>
      <c r="F235" s="120"/>
      <c r="G235" s="120"/>
      <c r="H235" s="120"/>
      <c r="I235" s="121"/>
      <c r="J235" s="120"/>
      <c r="K235" s="120"/>
      <c r="L235" s="122"/>
      <c r="M235" s="122"/>
      <c r="N235" s="112"/>
      <c r="O235" s="120"/>
      <c r="P235" s="120"/>
      <c r="Q235" s="120"/>
      <c r="R235" s="122"/>
      <c r="S235" s="120"/>
      <c r="T235" s="120"/>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row>
    <row r="236" s="123" customFormat="true" ht="51" hidden="true" customHeight="true" outlineLevel="0" collapsed="false">
      <c r="A236" s="108" t="s">
        <v>658</v>
      </c>
      <c r="B236" s="108" t="s">
        <v>1007</v>
      </c>
      <c r="C236" s="108" t="s">
        <v>1538</v>
      </c>
      <c r="D236" s="108" t="s">
        <v>1539</v>
      </c>
      <c r="E236" s="120"/>
      <c r="F236" s="120"/>
      <c r="G236" s="120"/>
      <c r="H236" s="120"/>
      <c r="I236" s="121"/>
      <c r="J236" s="120"/>
      <c r="K236" s="120"/>
      <c r="L236" s="125"/>
      <c r="M236" s="125"/>
      <c r="N236" s="23"/>
      <c r="O236" s="120"/>
      <c r="P236" s="120"/>
      <c r="Q236" s="120"/>
      <c r="R236" s="122"/>
      <c r="S236" s="120"/>
      <c r="T236" s="120"/>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row>
    <row r="237" s="123" customFormat="true" ht="51" hidden="true" customHeight="true" outlineLevel="0" collapsed="false">
      <c r="A237" s="108" t="s">
        <v>658</v>
      </c>
      <c r="B237" s="108" t="s">
        <v>676</v>
      </c>
      <c r="C237" s="108" t="s">
        <v>1540</v>
      </c>
      <c r="D237" s="108" t="s">
        <v>1541</v>
      </c>
      <c r="E237" s="120"/>
      <c r="F237" s="120"/>
      <c r="G237" s="120"/>
      <c r="H237" s="120"/>
      <c r="I237" s="121"/>
      <c r="J237" s="120"/>
      <c r="K237" s="120"/>
      <c r="L237" s="122"/>
      <c r="M237" s="122"/>
      <c r="N237" s="23"/>
      <c r="O237" s="120"/>
      <c r="P237" s="120"/>
      <c r="Q237" s="120"/>
      <c r="R237" s="122"/>
      <c r="S237" s="120"/>
      <c r="T237" s="120"/>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row>
    <row r="238" customFormat="false" ht="38.25" hidden="true" customHeight="true" outlineLevel="0" collapsed="false">
      <c r="A238" s="127"/>
      <c r="B238" s="128"/>
      <c r="C238" s="108"/>
      <c r="D238" s="128"/>
      <c r="E238" s="120"/>
      <c r="F238" s="120"/>
      <c r="G238" s="120"/>
      <c r="H238" s="142"/>
      <c r="I238" s="121"/>
      <c r="J238" s="120"/>
      <c r="K238" s="120"/>
      <c r="L238" s="122"/>
      <c r="M238" s="122"/>
      <c r="O238" s="120"/>
      <c r="P238" s="120"/>
      <c r="Q238" s="120"/>
      <c r="R238" s="122"/>
      <c r="S238" s="120"/>
      <c r="T238" s="120"/>
    </row>
    <row r="239" s="118" customFormat="true" ht="89.25" hidden="true" customHeight="true" outlineLevel="0" collapsed="false">
      <c r="A239" s="108" t="s">
        <v>658</v>
      </c>
      <c r="B239" s="108" t="s">
        <v>701</v>
      </c>
      <c r="C239" s="108" t="s">
        <v>1542</v>
      </c>
      <c r="D239" s="107" t="s">
        <v>1543</v>
      </c>
      <c r="E239" s="120"/>
      <c r="F239" s="120"/>
      <c r="G239" s="120"/>
      <c r="H239" s="120"/>
      <c r="I239" s="121"/>
      <c r="J239" s="120"/>
      <c r="K239" s="120"/>
      <c r="L239" s="122"/>
      <c r="M239" s="122"/>
      <c r="N239" s="112"/>
      <c r="O239" s="120"/>
      <c r="P239" s="120"/>
      <c r="Q239" s="120"/>
      <c r="R239" s="122"/>
      <c r="S239" s="120"/>
      <c r="T239" s="120"/>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row>
    <row r="240" s="118" customFormat="true" ht="63.75" hidden="true" customHeight="true" outlineLevel="0" collapsed="false">
      <c r="A240" s="108" t="s">
        <v>658</v>
      </c>
      <c r="B240" s="108" t="s">
        <v>1506</v>
      </c>
      <c r="C240" s="108" t="s">
        <v>1544</v>
      </c>
      <c r="D240" s="107" t="s">
        <v>1545</v>
      </c>
      <c r="E240" s="206"/>
      <c r="F240" s="206"/>
      <c r="G240" s="206"/>
      <c r="H240" s="170"/>
      <c r="I240" s="171"/>
      <c r="J240" s="170"/>
      <c r="K240" s="170"/>
      <c r="L240" s="122"/>
      <c r="M240" s="122"/>
      <c r="N240" s="112"/>
      <c r="O240" s="170"/>
      <c r="P240" s="170"/>
      <c r="Q240" s="170"/>
      <c r="R240" s="122"/>
      <c r="S240" s="170"/>
      <c r="T240" s="206"/>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row>
    <row r="241" s="123" customFormat="true" ht="76.5" hidden="true" customHeight="true" outlineLevel="0" collapsed="false">
      <c r="A241" s="108" t="s">
        <v>658</v>
      </c>
      <c r="B241" s="108" t="s">
        <v>676</v>
      </c>
      <c r="C241" s="108" t="s">
        <v>1544</v>
      </c>
      <c r="D241" s="119" t="s">
        <v>1546</v>
      </c>
      <c r="E241" s="23"/>
      <c r="F241" s="23"/>
      <c r="G241" s="23"/>
      <c r="H241" s="120"/>
      <c r="I241" s="121"/>
      <c r="J241" s="120"/>
      <c r="K241" s="120"/>
      <c r="L241" s="122"/>
      <c r="M241" s="122"/>
      <c r="N241" s="23"/>
      <c r="O241" s="120"/>
      <c r="P241" s="120"/>
      <c r="Q241" s="120"/>
      <c r="R241" s="122"/>
      <c r="S241" s="120"/>
      <c r="T241" s="120"/>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row>
    <row r="242" s="123" customFormat="true" ht="38.25" hidden="true" customHeight="true" outlineLevel="0" collapsed="false">
      <c r="A242" s="108" t="s">
        <v>658</v>
      </c>
      <c r="B242" s="69" t="s">
        <v>1510</v>
      </c>
      <c r="C242" s="108" t="s">
        <v>1547</v>
      </c>
      <c r="D242" s="108" t="s">
        <v>1548</v>
      </c>
      <c r="E242" s="120"/>
      <c r="F242" s="120"/>
      <c r="G242" s="120"/>
      <c r="H242" s="120"/>
      <c r="I242" s="121"/>
      <c r="J242" s="120"/>
      <c r="K242" s="120"/>
      <c r="L242" s="122"/>
      <c r="M242" s="122"/>
      <c r="N242" s="23"/>
      <c r="O242" s="120"/>
      <c r="P242" s="120"/>
      <c r="Q242" s="120"/>
      <c r="R242" s="122"/>
      <c r="S242" s="120"/>
      <c r="T242" s="120"/>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row>
    <row r="243" s="123" customFormat="true" ht="51" hidden="true" customHeight="true" outlineLevel="0" collapsed="false">
      <c r="A243" s="108" t="s">
        <v>658</v>
      </c>
      <c r="B243" s="108" t="s">
        <v>676</v>
      </c>
      <c r="C243" s="108" t="s">
        <v>1549</v>
      </c>
      <c r="D243" s="108" t="s">
        <v>1550</v>
      </c>
      <c r="E243" s="120"/>
      <c r="F243" s="120"/>
      <c r="G243" s="120"/>
      <c r="H243" s="120"/>
      <c r="I243" s="121"/>
      <c r="J243" s="120"/>
      <c r="K243" s="120"/>
      <c r="L243" s="122"/>
      <c r="M243" s="122"/>
      <c r="N243" s="23"/>
      <c r="O243" s="120"/>
      <c r="P243" s="120"/>
      <c r="Q243" s="120"/>
      <c r="R243" s="122"/>
      <c r="S243" s="120"/>
      <c r="T243" s="120"/>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row>
    <row r="244" s="123" customFormat="true" ht="38.25" hidden="true" customHeight="true" outlineLevel="0" collapsed="false">
      <c r="A244" s="108" t="s">
        <v>658</v>
      </c>
      <c r="B244" s="69" t="s">
        <v>1510</v>
      </c>
      <c r="C244" s="108" t="s">
        <v>1551</v>
      </c>
      <c r="D244" s="108" t="s">
        <v>1552</v>
      </c>
      <c r="E244" s="120"/>
      <c r="F244" s="120"/>
      <c r="G244" s="120"/>
      <c r="H244" s="120"/>
      <c r="I244" s="121"/>
      <c r="J244" s="120"/>
      <c r="K244" s="120"/>
      <c r="L244" s="122"/>
      <c r="M244" s="122"/>
      <c r="N244" s="23"/>
      <c r="O244" s="120"/>
      <c r="P244" s="120"/>
      <c r="Q244" s="120"/>
      <c r="R244" s="122"/>
      <c r="S244" s="120"/>
      <c r="T244" s="120"/>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row>
    <row r="245" s="123" customFormat="true" ht="51" hidden="true" customHeight="true" outlineLevel="0" collapsed="false">
      <c r="A245" s="108" t="s">
        <v>658</v>
      </c>
      <c r="B245" s="108" t="s">
        <v>676</v>
      </c>
      <c r="C245" s="108" t="s">
        <v>1553</v>
      </c>
      <c r="D245" s="108" t="s">
        <v>1554</v>
      </c>
      <c r="E245" s="120"/>
      <c r="F245" s="120"/>
      <c r="G245" s="120"/>
      <c r="H245" s="120"/>
      <c r="I245" s="121"/>
      <c r="J245" s="120"/>
      <c r="K245" s="120"/>
      <c r="L245" s="122"/>
      <c r="M245" s="122"/>
      <c r="N245" s="23"/>
      <c r="O245" s="120"/>
      <c r="P245" s="120"/>
      <c r="Q245" s="120"/>
      <c r="R245" s="122"/>
      <c r="S245" s="120"/>
      <c r="T245" s="120"/>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row>
    <row r="246" s="123" customFormat="true" ht="51" hidden="true" customHeight="true" outlineLevel="0" collapsed="false">
      <c r="A246" s="108" t="s">
        <v>658</v>
      </c>
      <c r="B246" s="108" t="s">
        <v>676</v>
      </c>
      <c r="C246" s="108" t="s">
        <v>1555</v>
      </c>
      <c r="D246" s="108" t="s">
        <v>1556</v>
      </c>
      <c r="E246" s="120"/>
      <c r="F246" s="120"/>
      <c r="G246" s="120"/>
      <c r="H246" s="120"/>
      <c r="I246" s="121"/>
      <c r="J246" s="120"/>
      <c r="K246" s="120"/>
      <c r="L246" s="122"/>
      <c r="M246" s="122"/>
      <c r="N246" s="23"/>
      <c r="O246" s="120"/>
      <c r="P246" s="120"/>
      <c r="Q246" s="120"/>
      <c r="R246" s="122"/>
      <c r="S246" s="120"/>
      <c r="T246" s="120"/>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row>
    <row r="247" s="123" customFormat="true" ht="38.25" hidden="true" customHeight="true" outlineLevel="0" collapsed="false">
      <c r="A247" s="108" t="s">
        <v>658</v>
      </c>
      <c r="B247" s="108" t="s">
        <v>998</v>
      </c>
      <c r="C247" s="108" t="s">
        <v>1557</v>
      </c>
      <c r="D247" s="108" t="s">
        <v>1558</v>
      </c>
      <c r="E247" s="120"/>
      <c r="F247" s="120"/>
      <c r="G247" s="120"/>
      <c r="H247" s="120"/>
      <c r="I247" s="121"/>
      <c r="J247" s="120"/>
      <c r="K247" s="120"/>
      <c r="L247" s="122"/>
      <c r="M247" s="122"/>
      <c r="N247" s="23"/>
      <c r="O247" s="120"/>
      <c r="P247" s="120"/>
      <c r="Q247" s="120"/>
      <c r="R247" s="122"/>
      <c r="S247" s="120"/>
      <c r="T247" s="120"/>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row>
    <row r="248" s="123" customFormat="true" ht="51" hidden="true" customHeight="true" outlineLevel="0" collapsed="false">
      <c r="A248" s="108" t="s">
        <v>719</v>
      </c>
      <c r="B248" s="108" t="s">
        <v>720</v>
      </c>
      <c r="C248" s="108" t="s">
        <v>1559</v>
      </c>
      <c r="D248" s="119" t="s">
        <v>1560</v>
      </c>
      <c r="E248" s="120"/>
      <c r="F248" s="120"/>
      <c r="G248" s="120"/>
      <c r="H248" s="120"/>
      <c r="I248" s="121"/>
      <c r="J248" s="120"/>
      <c r="K248" s="120"/>
      <c r="L248" s="122"/>
      <c r="M248" s="122"/>
      <c r="N248" s="23"/>
      <c r="O248" s="120"/>
      <c r="P248" s="120"/>
      <c r="Q248" s="120"/>
      <c r="R248" s="122"/>
      <c r="S248" s="120"/>
      <c r="T248" s="120"/>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row>
    <row r="249" s="123" customFormat="true" ht="38.25" hidden="true" customHeight="true" outlineLevel="0" collapsed="false">
      <c r="A249" s="108" t="s">
        <v>719</v>
      </c>
      <c r="B249" s="108" t="s">
        <v>728</v>
      </c>
      <c r="C249" s="108" t="s">
        <v>1559</v>
      </c>
      <c r="D249" s="119" t="s">
        <v>1561</v>
      </c>
      <c r="E249" s="23"/>
      <c r="F249" s="23"/>
      <c r="G249" s="23"/>
      <c r="H249" s="120"/>
      <c r="I249" s="121"/>
      <c r="J249" s="120"/>
      <c r="K249" s="120"/>
      <c r="L249" s="122"/>
      <c r="M249" s="122"/>
      <c r="N249" s="23"/>
      <c r="O249" s="120"/>
      <c r="P249" s="120"/>
      <c r="Q249" s="120"/>
      <c r="R249" s="122"/>
      <c r="S249" s="120"/>
      <c r="T249" s="120"/>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row>
    <row r="250" s="123" customFormat="true" ht="38.25" hidden="true" customHeight="true" outlineLevel="0" collapsed="false">
      <c r="A250" s="108" t="s">
        <v>719</v>
      </c>
      <c r="B250" s="108" t="s">
        <v>720</v>
      </c>
      <c r="C250" s="108" t="s">
        <v>1562</v>
      </c>
      <c r="D250" s="108" t="s">
        <v>1563</v>
      </c>
      <c r="E250" s="120"/>
      <c r="F250" s="120"/>
      <c r="G250" s="120"/>
      <c r="H250" s="120"/>
      <c r="I250" s="121"/>
      <c r="J250" s="120"/>
      <c r="K250" s="120"/>
      <c r="L250" s="122"/>
      <c r="M250" s="122"/>
      <c r="N250" s="23"/>
      <c r="O250" s="120"/>
      <c r="P250" s="120"/>
      <c r="Q250" s="120"/>
      <c r="R250" s="122"/>
      <c r="S250" s="120"/>
      <c r="T250" s="120"/>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row>
    <row r="251" s="118" customFormat="true" ht="51" hidden="true" customHeight="true" outlineLevel="0" collapsed="false">
      <c r="A251" s="108" t="s">
        <v>719</v>
      </c>
      <c r="B251" s="108" t="s">
        <v>1506</v>
      </c>
      <c r="C251" s="108" t="s">
        <v>1564</v>
      </c>
      <c r="D251" s="108" t="s">
        <v>1565</v>
      </c>
      <c r="E251" s="206"/>
      <c r="F251" s="206"/>
      <c r="G251" s="206"/>
      <c r="H251" s="170"/>
      <c r="I251" s="171"/>
      <c r="J251" s="170"/>
      <c r="K251" s="170"/>
      <c r="L251" s="122"/>
      <c r="M251" s="122"/>
      <c r="N251" s="112"/>
      <c r="O251" s="170"/>
      <c r="P251" s="170"/>
      <c r="Q251" s="170"/>
      <c r="R251" s="122"/>
      <c r="S251" s="170"/>
      <c r="T251" s="206"/>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row>
    <row r="252" s="123" customFormat="true" ht="165" hidden="true" customHeight="true" outlineLevel="0" collapsed="false">
      <c r="A252" s="108" t="s">
        <v>719</v>
      </c>
      <c r="B252" s="108" t="s">
        <v>728</v>
      </c>
      <c r="C252" s="108" t="s">
        <v>1566</v>
      </c>
      <c r="D252" s="119" t="s">
        <v>1567</v>
      </c>
      <c r="E252" s="120"/>
      <c r="F252" s="120"/>
      <c r="G252" s="120"/>
      <c r="H252" s="120"/>
      <c r="I252" s="121"/>
      <c r="J252" s="120"/>
      <c r="K252" s="120"/>
      <c r="L252" s="122"/>
      <c r="M252" s="122"/>
      <c r="N252" s="23"/>
      <c r="O252" s="120"/>
      <c r="P252" s="120"/>
      <c r="Q252" s="120"/>
      <c r="R252" s="122"/>
      <c r="S252" s="120"/>
      <c r="T252" s="120"/>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row>
    <row r="253" s="123" customFormat="true" ht="38.25" hidden="true" customHeight="true" outlineLevel="0" collapsed="false">
      <c r="A253" s="108" t="s">
        <v>719</v>
      </c>
      <c r="B253" s="108" t="s">
        <v>728</v>
      </c>
      <c r="C253" s="108" t="s">
        <v>1568</v>
      </c>
      <c r="D253" s="108" t="s">
        <v>1569</v>
      </c>
      <c r="E253" s="120"/>
      <c r="F253" s="120"/>
      <c r="G253" s="120"/>
      <c r="H253" s="120"/>
      <c r="I253" s="121"/>
      <c r="J253" s="120"/>
      <c r="K253" s="120"/>
      <c r="L253" s="122"/>
      <c r="M253" s="122"/>
      <c r="N253" s="23"/>
      <c r="O253" s="120"/>
      <c r="P253" s="120"/>
      <c r="Q253" s="120"/>
      <c r="R253" s="122"/>
      <c r="S253" s="120"/>
      <c r="T253" s="120"/>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row>
    <row r="254" s="123" customFormat="true" ht="38.25" hidden="true" customHeight="true" outlineLevel="0" collapsed="false">
      <c r="A254" s="108" t="s">
        <v>719</v>
      </c>
      <c r="B254" s="108" t="s">
        <v>728</v>
      </c>
      <c r="C254" s="108" t="s">
        <v>1570</v>
      </c>
      <c r="D254" s="108" t="s">
        <v>1571</v>
      </c>
      <c r="E254" s="120"/>
      <c r="F254" s="120"/>
      <c r="G254" s="120"/>
      <c r="H254" s="120"/>
      <c r="I254" s="121"/>
      <c r="J254" s="120"/>
      <c r="K254" s="120"/>
      <c r="L254" s="122"/>
      <c r="M254" s="122"/>
      <c r="N254" s="23"/>
      <c r="O254" s="120"/>
      <c r="P254" s="120"/>
      <c r="Q254" s="120"/>
      <c r="R254" s="122"/>
      <c r="S254" s="120"/>
      <c r="T254" s="120"/>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row>
    <row r="255" s="123" customFormat="true" ht="51" hidden="true" customHeight="true" outlineLevel="0" collapsed="false">
      <c r="A255" s="108" t="s">
        <v>719</v>
      </c>
      <c r="B255" s="108" t="s">
        <v>751</v>
      </c>
      <c r="C255" s="108" t="s">
        <v>1572</v>
      </c>
      <c r="D255" s="108" t="s">
        <v>1573</v>
      </c>
      <c r="E255" s="120"/>
      <c r="F255" s="120"/>
      <c r="G255" s="120"/>
      <c r="H255" s="120"/>
      <c r="I255" s="121"/>
      <c r="J255" s="120"/>
      <c r="K255" s="120"/>
      <c r="L255" s="122"/>
      <c r="M255" s="122"/>
      <c r="N255" s="23"/>
      <c r="O255" s="120"/>
      <c r="P255" s="120"/>
      <c r="Q255" s="120"/>
      <c r="R255" s="122"/>
      <c r="S255" s="120"/>
      <c r="T255" s="120"/>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row>
    <row r="256" s="123" customFormat="true" ht="51" hidden="true" customHeight="true" outlineLevel="0" collapsed="false">
      <c r="A256" s="108" t="s">
        <v>719</v>
      </c>
      <c r="B256" s="108" t="s">
        <v>751</v>
      </c>
      <c r="C256" s="108" t="s">
        <v>1574</v>
      </c>
      <c r="D256" s="108" t="s">
        <v>1575</v>
      </c>
      <c r="E256" s="120"/>
      <c r="F256" s="120"/>
      <c r="G256" s="120"/>
      <c r="H256" s="120"/>
      <c r="I256" s="121"/>
      <c r="J256" s="120"/>
      <c r="K256" s="120"/>
      <c r="L256" s="122"/>
      <c r="M256" s="122"/>
      <c r="N256" s="23"/>
      <c r="O256" s="120"/>
      <c r="P256" s="120"/>
      <c r="Q256" s="120"/>
      <c r="R256" s="122"/>
      <c r="S256" s="120"/>
      <c r="T256" s="120"/>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row>
    <row r="257" s="123" customFormat="true" ht="51" hidden="true" customHeight="true" outlineLevel="0" collapsed="false">
      <c r="A257" s="108" t="s">
        <v>719</v>
      </c>
      <c r="B257" s="108" t="s">
        <v>728</v>
      </c>
      <c r="C257" s="108" t="s">
        <v>1576</v>
      </c>
      <c r="D257" s="119" t="s">
        <v>1577</v>
      </c>
      <c r="E257" s="120"/>
      <c r="F257" s="120"/>
      <c r="G257" s="120"/>
      <c r="H257" s="120"/>
      <c r="I257" s="121"/>
      <c r="J257" s="120"/>
      <c r="K257" s="120"/>
      <c r="L257" s="122"/>
      <c r="M257" s="122"/>
      <c r="N257" s="23"/>
      <c r="O257" s="120"/>
      <c r="P257" s="120"/>
      <c r="Q257" s="120"/>
      <c r="R257" s="122"/>
      <c r="S257" s="120"/>
      <c r="T257" s="120"/>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row>
    <row r="258" s="123" customFormat="true" ht="38.25" hidden="true" customHeight="true" outlineLevel="0" collapsed="false">
      <c r="A258" s="108" t="s">
        <v>719</v>
      </c>
      <c r="B258" s="108" t="s">
        <v>728</v>
      </c>
      <c r="C258" s="108" t="s">
        <v>1578</v>
      </c>
      <c r="D258" s="108" t="s">
        <v>1579</v>
      </c>
      <c r="E258" s="120"/>
      <c r="F258" s="120"/>
      <c r="G258" s="120"/>
      <c r="H258" s="120"/>
      <c r="I258" s="121"/>
      <c r="J258" s="120"/>
      <c r="K258" s="120"/>
      <c r="L258" s="122"/>
      <c r="M258" s="122"/>
      <c r="N258" s="23"/>
      <c r="O258" s="120"/>
      <c r="P258" s="120"/>
      <c r="Q258" s="120"/>
      <c r="R258" s="122"/>
      <c r="S258" s="120"/>
      <c r="T258" s="120"/>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row>
    <row r="259" s="118" customFormat="true" ht="63.75" hidden="true" customHeight="true" outlineLevel="0" collapsed="false">
      <c r="A259" s="108" t="s">
        <v>719</v>
      </c>
      <c r="B259" s="108" t="s">
        <v>736</v>
      </c>
      <c r="C259" s="108" t="s">
        <v>1580</v>
      </c>
      <c r="D259" s="108" t="s">
        <v>1581</v>
      </c>
      <c r="E259" s="120"/>
      <c r="F259" s="120"/>
      <c r="G259" s="120"/>
      <c r="H259" s="120"/>
      <c r="I259" s="121"/>
      <c r="J259" s="120"/>
      <c r="K259" s="120"/>
      <c r="L259" s="122"/>
      <c r="M259" s="122"/>
      <c r="N259" s="112"/>
      <c r="O259" s="120"/>
      <c r="P259" s="120"/>
      <c r="Q259" s="120"/>
      <c r="R259" s="122"/>
      <c r="S259" s="120"/>
      <c r="T259" s="120"/>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row>
    <row r="260" s="123" customFormat="true" ht="38.25" hidden="true" customHeight="true" outlineLevel="0" collapsed="false">
      <c r="A260" s="108" t="s">
        <v>719</v>
      </c>
      <c r="B260" s="108" t="s">
        <v>720</v>
      </c>
      <c r="C260" s="108" t="s">
        <v>1582</v>
      </c>
      <c r="D260" s="108" t="s">
        <v>1583</v>
      </c>
      <c r="E260" s="120"/>
      <c r="F260" s="120"/>
      <c r="G260" s="120"/>
      <c r="H260" s="120"/>
      <c r="I260" s="121"/>
      <c r="J260" s="120"/>
      <c r="K260" s="120"/>
      <c r="L260" s="122"/>
      <c r="M260" s="122"/>
      <c r="N260" s="23"/>
      <c r="O260" s="120"/>
      <c r="P260" s="120"/>
      <c r="Q260" s="120"/>
      <c r="R260" s="122"/>
      <c r="S260" s="120"/>
      <c r="T260" s="120"/>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row>
    <row r="261" s="118" customFormat="true" ht="51" hidden="true" customHeight="true" outlineLevel="0" collapsed="false">
      <c r="A261" s="108" t="s">
        <v>719</v>
      </c>
      <c r="B261" s="108" t="s">
        <v>744</v>
      </c>
      <c r="C261" s="108" t="s">
        <v>1584</v>
      </c>
      <c r="D261" s="108" t="s">
        <v>1585</v>
      </c>
      <c r="E261" s="120"/>
      <c r="F261" s="120"/>
      <c r="G261" s="120"/>
      <c r="H261" s="120"/>
      <c r="I261" s="121"/>
      <c r="J261" s="120"/>
      <c r="K261" s="120"/>
      <c r="L261" s="122"/>
      <c r="M261" s="122"/>
      <c r="N261" s="112"/>
      <c r="O261" s="120"/>
      <c r="P261" s="120"/>
      <c r="Q261" s="120"/>
      <c r="R261" s="122"/>
      <c r="S261" s="120"/>
      <c r="T261" s="120"/>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row>
    <row r="262" s="118" customFormat="true" ht="38.25" hidden="true" customHeight="true" outlineLevel="0" collapsed="false">
      <c r="A262" s="108" t="s">
        <v>719</v>
      </c>
      <c r="B262" s="108" t="s">
        <v>998</v>
      </c>
      <c r="C262" s="108" t="s">
        <v>1584</v>
      </c>
      <c r="D262" s="108" t="s">
        <v>1586</v>
      </c>
      <c r="E262" s="23"/>
      <c r="F262" s="23"/>
      <c r="G262" s="23"/>
      <c r="H262" s="120"/>
      <c r="I262" s="121"/>
      <c r="J262" s="120"/>
      <c r="K262" s="120"/>
      <c r="L262" s="122"/>
      <c r="M262" s="122"/>
      <c r="N262" s="112"/>
      <c r="O262" s="120"/>
      <c r="P262" s="120"/>
      <c r="Q262" s="120"/>
      <c r="R262" s="122"/>
      <c r="S262" s="120"/>
      <c r="T262" s="120"/>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row>
    <row r="263" customFormat="false" ht="38.25" hidden="true" customHeight="true" outlineLevel="0" collapsed="false">
      <c r="A263" s="127"/>
      <c r="B263" s="128"/>
      <c r="C263" s="108"/>
      <c r="D263" s="128"/>
      <c r="E263" s="120"/>
      <c r="F263" s="120"/>
      <c r="G263" s="120"/>
      <c r="H263" s="120"/>
      <c r="I263" s="121"/>
      <c r="J263" s="120"/>
      <c r="K263" s="120"/>
      <c r="L263" s="122"/>
      <c r="M263" s="122"/>
      <c r="O263" s="120"/>
      <c r="P263" s="120"/>
      <c r="Q263" s="120"/>
      <c r="R263" s="122"/>
      <c r="S263" s="120"/>
      <c r="T263" s="120"/>
    </row>
    <row r="264" s="123" customFormat="true" ht="38.25" hidden="true" customHeight="true" outlineLevel="0" collapsed="false">
      <c r="A264" s="108" t="s">
        <v>757</v>
      </c>
      <c r="B264" s="108" t="s">
        <v>767</v>
      </c>
      <c r="C264" s="108" t="s">
        <v>1587</v>
      </c>
      <c r="D264" s="108" t="s">
        <v>1588</v>
      </c>
      <c r="E264" s="120"/>
      <c r="F264" s="120"/>
      <c r="G264" s="120"/>
      <c r="H264" s="120"/>
      <c r="I264" s="121"/>
      <c r="J264" s="120"/>
      <c r="K264" s="120"/>
      <c r="L264" s="122"/>
      <c r="M264" s="122"/>
      <c r="N264" s="23"/>
      <c r="O264" s="120"/>
      <c r="P264" s="120"/>
      <c r="Q264" s="120"/>
      <c r="R264" s="122"/>
      <c r="S264" s="120"/>
      <c r="T264" s="120"/>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row>
    <row r="265" s="123" customFormat="true" ht="38.25" hidden="true" customHeight="true" outlineLevel="0" collapsed="false">
      <c r="A265" s="108" t="s">
        <v>757</v>
      </c>
      <c r="B265" s="108" t="s">
        <v>767</v>
      </c>
      <c r="C265" s="108" t="s">
        <v>1589</v>
      </c>
      <c r="D265" s="108" t="s">
        <v>1590</v>
      </c>
      <c r="E265" s="120"/>
      <c r="F265" s="120"/>
      <c r="G265" s="120"/>
      <c r="H265" s="120"/>
      <c r="I265" s="121"/>
      <c r="J265" s="120"/>
      <c r="K265" s="120"/>
      <c r="L265" s="122"/>
      <c r="M265" s="122"/>
      <c r="N265" s="23"/>
      <c r="O265" s="120"/>
      <c r="P265" s="120"/>
      <c r="Q265" s="120"/>
      <c r="R265" s="122"/>
      <c r="S265" s="120"/>
      <c r="T265" s="120"/>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row>
    <row r="266" s="123" customFormat="true" ht="38.25" hidden="true" customHeight="true" outlineLevel="0" collapsed="false">
      <c r="A266" s="108" t="s">
        <v>757</v>
      </c>
      <c r="B266" s="108" t="s">
        <v>767</v>
      </c>
      <c r="C266" s="108" t="s">
        <v>1591</v>
      </c>
      <c r="D266" s="119" t="s">
        <v>1592</v>
      </c>
      <c r="E266" s="120"/>
      <c r="F266" s="120"/>
      <c r="G266" s="120"/>
      <c r="H266" s="120"/>
      <c r="I266" s="121"/>
      <c r="J266" s="120"/>
      <c r="K266" s="120"/>
      <c r="L266" s="122"/>
      <c r="M266" s="122"/>
      <c r="N266" s="23"/>
      <c r="O266" s="120"/>
      <c r="P266" s="120"/>
      <c r="Q266" s="120"/>
      <c r="R266" s="122"/>
      <c r="S266" s="120"/>
      <c r="T266" s="120"/>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row>
    <row r="267" s="123" customFormat="true" ht="38.25" hidden="true" customHeight="true" outlineLevel="0" collapsed="false">
      <c r="A267" s="108" t="s">
        <v>757</v>
      </c>
      <c r="B267" s="108" t="s">
        <v>767</v>
      </c>
      <c r="C267" s="108" t="s">
        <v>1593</v>
      </c>
      <c r="D267" s="119" t="s">
        <v>1594</v>
      </c>
      <c r="E267" s="120"/>
      <c r="F267" s="120"/>
      <c r="G267" s="120"/>
      <c r="H267" s="120"/>
      <c r="I267" s="121"/>
      <c r="J267" s="120"/>
      <c r="K267" s="120"/>
      <c r="L267" s="122"/>
      <c r="M267" s="122"/>
      <c r="N267" s="23"/>
      <c r="O267" s="120"/>
      <c r="P267" s="120"/>
      <c r="Q267" s="120"/>
      <c r="R267" s="122"/>
      <c r="S267" s="120"/>
      <c r="T267" s="120"/>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row>
    <row r="268" s="123" customFormat="true" ht="63" hidden="true" customHeight="true" outlineLevel="0" collapsed="false">
      <c r="A268" s="108" t="s">
        <v>757</v>
      </c>
      <c r="B268" s="108" t="s">
        <v>767</v>
      </c>
      <c r="C268" s="108" t="s">
        <v>1595</v>
      </c>
      <c r="D268" s="108" t="s">
        <v>1596</v>
      </c>
      <c r="E268" s="120"/>
      <c r="F268" s="120"/>
      <c r="G268" s="120"/>
      <c r="H268" s="120"/>
      <c r="I268" s="121"/>
      <c r="J268" s="120"/>
      <c r="K268" s="120"/>
      <c r="L268" s="122"/>
      <c r="M268" s="122"/>
      <c r="N268" s="23"/>
      <c r="O268" s="120"/>
      <c r="P268" s="120"/>
      <c r="Q268" s="120"/>
      <c r="R268" s="122"/>
      <c r="S268" s="120"/>
      <c r="T268" s="120"/>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row>
    <row r="269" s="123" customFormat="true" ht="38.25" hidden="true" customHeight="true" outlineLevel="0" collapsed="false">
      <c r="A269" s="108" t="s">
        <v>757</v>
      </c>
      <c r="B269" s="108" t="s">
        <v>767</v>
      </c>
      <c r="C269" s="108" t="s">
        <v>1597</v>
      </c>
      <c r="D269" s="119" t="s">
        <v>1598</v>
      </c>
      <c r="E269" s="120"/>
      <c r="F269" s="120"/>
      <c r="G269" s="120"/>
      <c r="H269" s="120"/>
      <c r="I269" s="121"/>
      <c r="J269" s="120"/>
      <c r="K269" s="120"/>
      <c r="L269" s="122"/>
      <c r="M269" s="122"/>
      <c r="N269" s="23"/>
      <c r="O269" s="120"/>
      <c r="P269" s="120"/>
      <c r="Q269" s="120"/>
      <c r="R269" s="122"/>
      <c r="S269" s="120"/>
      <c r="T269" s="120"/>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row>
    <row r="270" s="123" customFormat="true" ht="317.25" hidden="true" customHeight="false" outlineLevel="0" collapsed="false">
      <c r="A270" s="108" t="s">
        <v>757</v>
      </c>
      <c r="B270" s="108" t="s">
        <v>758</v>
      </c>
      <c r="C270" s="108" t="s">
        <v>1599</v>
      </c>
      <c r="D270" s="119" t="s">
        <v>1600</v>
      </c>
      <c r="E270" s="120"/>
      <c r="F270" s="120"/>
      <c r="G270" s="120"/>
      <c r="H270" s="120"/>
      <c r="I270" s="121"/>
      <c r="J270" s="120"/>
      <c r="K270" s="120"/>
      <c r="L270" s="122"/>
      <c r="M270" s="122"/>
      <c r="N270" s="23"/>
      <c r="O270" s="120"/>
      <c r="P270" s="120"/>
      <c r="Q270" s="120"/>
      <c r="R270" s="122"/>
      <c r="S270" s="120"/>
      <c r="T270" s="120"/>
      <c r="U270" s="23"/>
      <c r="V270" s="120"/>
      <c r="W270" s="23"/>
      <c r="X270" s="23"/>
      <c r="Y270" s="23"/>
      <c r="Z270" s="23"/>
      <c r="AA270" s="23"/>
      <c r="AB270" s="23"/>
      <c r="AC270" s="23"/>
      <c r="AD270" s="23"/>
      <c r="AE270" s="23"/>
      <c r="AF270" s="23"/>
      <c r="AG270" s="23"/>
      <c r="AH270" s="23"/>
      <c r="AI270" s="23"/>
      <c r="AJ270" s="23"/>
      <c r="AK270" s="23"/>
      <c r="AL270" s="23"/>
      <c r="AM270" s="23"/>
      <c r="AN270" s="23"/>
      <c r="AO270" s="23"/>
      <c r="AP270" s="184"/>
    </row>
    <row r="271" s="123" customFormat="true" ht="51" hidden="true" customHeight="true" outlineLevel="0" collapsed="false">
      <c r="A271" s="108" t="s">
        <v>757</v>
      </c>
      <c r="B271" s="108" t="s">
        <v>758</v>
      </c>
      <c r="C271" s="108" t="s">
        <v>1601</v>
      </c>
      <c r="D271" s="119" t="s">
        <v>1602</v>
      </c>
      <c r="E271" s="120"/>
      <c r="F271" s="120"/>
      <c r="G271" s="120"/>
      <c r="H271" s="120"/>
      <c r="I271" s="121"/>
      <c r="J271" s="120"/>
      <c r="K271" s="120"/>
      <c r="L271" s="122"/>
      <c r="M271" s="122"/>
      <c r="N271" s="23"/>
      <c r="O271" s="120"/>
      <c r="P271" s="120"/>
      <c r="Q271" s="120"/>
      <c r="R271" s="122"/>
      <c r="S271" s="120"/>
      <c r="T271" s="120"/>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row>
    <row r="272" s="123" customFormat="true" ht="38.25" hidden="true" customHeight="true" outlineLevel="0" collapsed="false">
      <c r="A272" s="108" t="s">
        <v>757</v>
      </c>
      <c r="B272" s="108" t="s">
        <v>758</v>
      </c>
      <c r="C272" s="108" t="s">
        <v>1603</v>
      </c>
      <c r="D272" s="108" t="s">
        <v>1604</v>
      </c>
      <c r="E272" s="120"/>
      <c r="F272" s="120"/>
      <c r="G272" s="120"/>
      <c r="H272" s="120"/>
      <c r="I272" s="121"/>
      <c r="J272" s="120"/>
      <c r="K272" s="120"/>
      <c r="L272" s="122"/>
      <c r="M272" s="122"/>
      <c r="N272" s="23"/>
      <c r="O272" s="120"/>
      <c r="P272" s="120"/>
      <c r="Q272" s="120"/>
      <c r="R272" s="122"/>
      <c r="S272" s="120"/>
      <c r="T272" s="120"/>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row>
    <row r="273" customFormat="false" ht="38.25" hidden="true" customHeight="true" outlineLevel="0" collapsed="false">
      <c r="A273" s="127"/>
      <c r="B273" s="128"/>
      <c r="C273" s="108"/>
      <c r="D273" s="128"/>
      <c r="E273" s="120"/>
      <c r="F273" s="120"/>
      <c r="G273" s="120"/>
      <c r="H273" s="120"/>
      <c r="I273" s="121"/>
      <c r="J273" s="120"/>
      <c r="K273" s="120"/>
      <c r="L273" s="122"/>
      <c r="M273" s="122"/>
      <c r="O273" s="120"/>
      <c r="P273" s="120"/>
      <c r="Q273" s="120"/>
      <c r="R273" s="122"/>
      <c r="S273" s="120"/>
      <c r="T273" s="120"/>
    </row>
    <row r="274" s="123" customFormat="true" ht="139.5" hidden="true" customHeight="true" outlineLevel="0" collapsed="false">
      <c r="A274" s="108" t="s">
        <v>776</v>
      </c>
      <c r="B274" s="108" t="s">
        <v>1605</v>
      </c>
      <c r="C274" s="108" t="s">
        <v>1606</v>
      </c>
      <c r="D274" s="119" t="s">
        <v>1607</v>
      </c>
      <c r="E274" s="120"/>
      <c r="F274" s="120"/>
      <c r="G274" s="120"/>
      <c r="H274" s="120"/>
      <c r="I274" s="121"/>
      <c r="J274" s="120"/>
      <c r="K274" s="120"/>
      <c r="L274" s="122"/>
      <c r="M274" s="122"/>
      <c r="N274" s="23"/>
      <c r="O274" s="120"/>
      <c r="P274" s="120"/>
      <c r="Q274" s="120"/>
      <c r="R274" s="122"/>
      <c r="S274" s="120"/>
      <c r="T274" s="120"/>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row>
    <row r="275" s="123" customFormat="true" ht="42" hidden="true" customHeight="true" outlineLevel="0" collapsed="false">
      <c r="A275" s="108" t="s">
        <v>776</v>
      </c>
      <c r="B275" s="108" t="s">
        <v>777</v>
      </c>
      <c r="C275" s="108" t="s">
        <v>1608</v>
      </c>
      <c r="D275" s="119" t="s">
        <v>1609</v>
      </c>
      <c r="E275" s="120"/>
      <c r="F275" s="120"/>
      <c r="G275" s="120"/>
      <c r="H275" s="120"/>
      <c r="I275" s="121"/>
      <c r="J275" s="120"/>
      <c r="K275" s="120"/>
      <c r="L275" s="122"/>
      <c r="M275" s="122"/>
      <c r="N275" s="23"/>
      <c r="O275" s="120"/>
      <c r="P275" s="120"/>
      <c r="Q275" s="120"/>
      <c r="R275" s="122"/>
      <c r="S275" s="120"/>
      <c r="T275" s="120"/>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row>
    <row r="276" s="123" customFormat="true" ht="56.25" hidden="true" customHeight="true" outlineLevel="0" collapsed="false">
      <c r="A276" s="108" t="s">
        <v>776</v>
      </c>
      <c r="B276" s="108" t="s">
        <v>786</v>
      </c>
      <c r="C276" s="108" t="s">
        <v>1610</v>
      </c>
      <c r="D276" s="108" t="s">
        <v>1611</v>
      </c>
      <c r="E276" s="120"/>
      <c r="F276" s="120"/>
      <c r="G276" s="120"/>
      <c r="H276" s="108"/>
      <c r="I276" s="121"/>
      <c r="J276" s="120"/>
      <c r="K276" s="120"/>
      <c r="L276" s="122"/>
      <c r="M276" s="122"/>
      <c r="N276" s="23"/>
      <c r="O276" s="120"/>
      <c r="P276" s="120"/>
      <c r="Q276" s="120"/>
      <c r="R276" s="122"/>
      <c r="S276" s="120"/>
      <c r="T276" s="120"/>
      <c r="U276" s="120"/>
      <c r="V276" s="23"/>
      <c r="W276" s="23"/>
      <c r="X276" s="23"/>
      <c r="Y276" s="23"/>
      <c r="Z276" s="23"/>
      <c r="AA276" s="23"/>
      <c r="AB276" s="23"/>
      <c r="AC276" s="23"/>
      <c r="AD276" s="23"/>
      <c r="AE276" s="23"/>
      <c r="AF276" s="23"/>
      <c r="AG276" s="23"/>
      <c r="AH276" s="23"/>
      <c r="AI276" s="23"/>
      <c r="AJ276" s="23"/>
      <c r="AK276" s="23"/>
      <c r="AL276" s="23"/>
      <c r="AM276" s="23"/>
      <c r="AN276" s="23"/>
      <c r="AO276" s="23"/>
      <c r="AP276" s="23"/>
    </row>
    <row r="277" s="123" customFormat="true" ht="28.5" hidden="true" customHeight="false" outlineLevel="0" collapsed="false">
      <c r="A277" s="108" t="s">
        <v>776</v>
      </c>
      <c r="B277" s="108" t="s">
        <v>802</v>
      </c>
      <c r="C277" s="108" t="s">
        <v>1612</v>
      </c>
      <c r="D277" s="119" t="s">
        <v>1613</v>
      </c>
      <c r="E277" s="120"/>
      <c r="F277" s="121"/>
      <c r="G277" s="121"/>
      <c r="H277" s="120"/>
      <c r="I277" s="121"/>
      <c r="J277" s="120"/>
      <c r="K277" s="120"/>
      <c r="L277" s="160"/>
      <c r="M277" s="122"/>
      <c r="N277" s="23"/>
      <c r="O277" s="120"/>
      <c r="P277" s="120"/>
      <c r="Q277" s="120"/>
      <c r="R277" s="122"/>
      <c r="S277" s="120"/>
      <c r="T277" s="120"/>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row>
    <row r="278" s="123" customFormat="true" ht="114.75" hidden="true" customHeight="true" outlineLevel="0" collapsed="false">
      <c r="A278" s="108" t="s">
        <v>776</v>
      </c>
      <c r="B278" s="108" t="s">
        <v>786</v>
      </c>
      <c r="C278" s="108" t="s">
        <v>1614</v>
      </c>
      <c r="D278" s="119" t="s">
        <v>1615</v>
      </c>
      <c r="E278" s="120"/>
      <c r="F278" s="120"/>
      <c r="G278" s="120"/>
      <c r="H278" s="108"/>
      <c r="I278" s="121"/>
      <c r="J278" s="120"/>
      <c r="K278" s="120"/>
      <c r="L278" s="122"/>
      <c r="M278" s="122"/>
      <c r="N278" s="23"/>
      <c r="O278" s="120"/>
      <c r="P278" s="120"/>
      <c r="Q278" s="120"/>
      <c r="R278" s="122"/>
      <c r="S278" s="120"/>
      <c r="T278" s="120"/>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row>
    <row r="279" s="139" customFormat="true" ht="38.25" hidden="true" customHeight="true" outlineLevel="0" collapsed="false">
      <c r="A279" s="127" t="s">
        <v>776</v>
      </c>
      <c r="B279" s="128" t="s">
        <v>777</v>
      </c>
      <c r="C279" s="108" t="s">
        <v>1616</v>
      </c>
      <c r="D279" s="128" t="s">
        <v>1617</v>
      </c>
      <c r="E279" s="120"/>
      <c r="F279" s="120"/>
      <c r="G279" s="120"/>
      <c r="H279" s="120"/>
      <c r="I279" s="121"/>
      <c r="J279" s="120"/>
      <c r="K279" s="120"/>
      <c r="L279" s="122"/>
      <c r="M279" s="122"/>
      <c r="N279" s="23"/>
      <c r="O279" s="120"/>
      <c r="P279" s="120"/>
      <c r="Q279" s="120"/>
      <c r="R279" s="122"/>
      <c r="S279" s="120"/>
      <c r="T279" s="120"/>
      <c r="U279" s="23"/>
      <c r="V279" s="23"/>
      <c r="W279" s="23"/>
      <c r="X279" s="23"/>
      <c r="Y279" s="23"/>
      <c r="Z279" s="23"/>
      <c r="AA279" s="23"/>
      <c r="AB279" s="23"/>
      <c r="AC279" s="23"/>
      <c r="AD279" s="23"/>
      <c r="AE279" s="23"/>
      <c r="AF279" s="23"/>
      <c r="AG279" s="23"/>
      <c r="AH279" s="23"/>
      <c r="AI279" s="129"/>
      <c r="AJ279" s="23"/>
      <c r="AK279" s="23"/>
      <c r="AL279" s="23"/>
      <c r="AM279" s="23"/>
      <c r="AN279" s="23"/>
      <c r="AO279" s="23"/>
      <c r="AP279" s="23"/>
    </row>
    <row r="280" s="139" customFormat="true" ht="38.25" hidden="true" customHeight="true" outlineLevel="0" collapsed="false">
      <c r="A280" s="127" t="s">
        <v>776</v>
      </c>
      <c r="B280" s="128" t="s">
        <v>777</v>
      </c>
      <c r="C280" s="108" t="s">
        <v>1618</v>
      </c>
      <c r="D280" s="128" t="s">
        <v>1619</v>
      </c>
      <c r="E280" s="120"/>
      <c r="F280" s="120"/>
      <c r="G280" s="120"/>
      <c r="H280" s="120"/>
      <c r="I280" s="121"/>
      <c r="J280" s="120"/>
      <c r="K280" s="120"/>
      <c r="L280" s="122"/>
      <c r="M280" s="122"/>
      <c r="N280" s="23"/>
      <c r="O280" s="120"/>
      <c r="P280" s="120"/>
      <c r="Q280" s="120"/>
      <c r="R280" s="122"/>
      <c r="S280" s="120"/>
      <c r="T280" s="120"/>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row>
    <row r="281" s="168" customFormat="true" ht="79.5" hidden="true" customHeight="true" outlineLevel="0" collapsed="false">
      <c r="A281" s="162"/>
      <c r="B281" s="163"/>
      <c r="C281" s="164"/>
      <c r="D281" s="164"/>
      <c r="E281" s="165"/>
      <c r="F281" s="165"/>
      <c r="G281" s="165"/>
      <c r="H281" s="165"/>
      <c r="I281" s="165"/>
      <c r="J281" s="165"/>
      <c r="K281" s="165"/>
      <c r="L281" s="166"/>
      <c r="M281" s="166"/>
      <c r="N281" s="167"/>
      <c r="O281" s="165"/>
      <c r="P281" s="165"/>
      <c r="Q281" s="165"/>
      <c r="R281" s="166"/>
      <c r="S281" s="165"/>
      <c r="T281" s="165"/>
      <c r="U281" s="213"/>
      <c r="V281" s="167"/>
      <c r="W281" s="167"/>
      <c r="X281" s="167"/>
      <c r="Y281" s="167"/>
      <c r="Z281" s="167"/>
      <c r="AA281" s="167"/>
      <c r="AB281" s="167"/>
      <c r="AC281" s="167"/>
      <c r="AD281" s="167"/>
      <c r="AE281" s="167"/>
      <c r="AF281" s="167"/>
      <c r="AG281" s="167"/>
      <c r="AH281" s="167"/>
      <c r="AI281" s="214"/>
      <c r="AJ281" s="214"/>
      <c r="AK281" s="167"/>
      <c r="AL281" s="167"/>
      <c r="AM281" s="167"/>
      <c r="AN281" s="167"/>
      <c r="AO281" s="167"/>
      <c r="AP281" s="167"/>
    </row>
    <row r="282" s="168" customFormat="true" ht="90" hidden="true" customHeight="true" outlineLevel="0" collapsed="false">
      <c r="A282" s="162"/>
      <c r="B282" s="163"/>
      <c r="C282" s="164"/>
      <c r="D282" s="164"/>
      <c r="E282" s="165"/>
      <c r="F282" s="165"/>
      <c r="G282" s="165"/>
      <c r="H282" s="165"/>
      <c r="I282" s="165"/>
      <c r="J282" s="165"/>
      <c r="K282" s="165"/>
      <c r="L282" s="166"/>
      <c r="M282" s="166"/>
      <c r="N282" s="167"/>
      <c r="O282" s="165"/>
      <c r="P282" s="165"/>
      <c r="Q282" s="165"/>
      <c r="R282" s="166"/>
      <c r="S282" s="165"/>
      <c r="T282" s="165"/>
      <c r="U282" s="167"/>
      <c r="V282" s="167"/>
      <c r="W282" s="167"/>
      <c r="X282" s="167"/>
      <c r="Y282" s="167"/>
      <c r="Z282" s="167"/>
      <c r="AA282" s="167"/>
      <c r="AB282" s="167"/>
      <c r="AC282" s="167"/>
      <c r="AD282" s="167"/>
      <c r="AE282" s="167"/>
      <c r="AF282" s="167"/>
      <c r="AG282" s="167"/>
      <c r="AH282" s="167"/>
      <c r="AI282" s="214"/>
      <c r="AJ282" s="214"/>
      <c r="AK282" s="167"/>
      <c r="AL282" s="167"/>
      <c r="AM282" s="167"/>
      <c r="AN282" s="167"/>
      <c r="AO282" s="167"/>
      <c r="AP282" s="167"/>
    </row>
    <row r="283" s="123" customFormat="true" ht="63.75" hidden="true" customHeight="true" outlineLevel="0" collapsed="false">
      <c r="A283" s="108" t="s">
        <v>808</v>
      </c>
      <c r="B283" s="108" t="s">
        <v>809</v>
      </c>
      <c r="C283" s="108" t="s">
        <v>1620</v>
      </c>
      <c r="D283" s="119" t="s">
        <v>1621</v>
      </c>
      <c r="E283" s="120"/>
      <c r="F283" s="120"/>
      <c r="G283" s="120"/>
      <c r="H283" s="120"/>
      <c r="I283" s="121"/>
      <c r="J283" s="120"/>
      <c r="K283" s="120"/>
      <c r="L283" s="122"/>
      <c r="M283" s="122"/>
      <c r="N283" s="215"/>
      <c r="O283" s="120"/>
      <c r="P283" s="120"/>
      <c r="Q283" s="120"/>
      <c r="R283" s="122"/>
      <c r="S283" s="120"/>
      <c r="T283" s="120"/>
      <c r="U283" s="120"/>
      <c r="V283" s="120"/>
      <c r="W283" s="120"/>
      <c r="X283" s="120"/>
      <c r="Y283" s="121"/>
      <c r="Z283" s="120"/>
      <c r="AA283" s="120"/>
      <c r="AB283" s="120"/>
      <c r="AC283" s="120"/>
      <c r="AD283" s="120"/>
      <c r="AE283" s="120"/>
      <c r="AF283" s="23"/>
      <c r="AG283" s="23"/>
      <c r="AH283" s="23"/>
      <c r="AI283" s="23"/>
      <c r="AJ283" s="23"/>
      <c r="AK283" s="23"/>
      <c r="AL283" s="23"/>
      <c r="AM283" s="23"/>
      <c r="AN283" s="23"/>
      <c r="AO283" s="69"/>
      <c r="AP283" s="69"/>
    </row>
    <row r="284" s="123" customFormat="true" ht="90" hidden="false" customHeight="true" outlineLevel="0" collapsed="false">
      <c r="A284" s="108" t="s">
        <v>808</v>
      </c>
      <c r="B284" s="108" t="s">
        <v>826</v>
      </c>
      <c r="C284" s="108" t="s">
        <v>1622</v>
      </c>
      <c r="D284" s="108" t="s">
        <v>1623</v>
      </c>
      <c r="E284" s="120" t="n">
        <v>2308</v>
      </c>
      <c r="F284" s="120" t="n">
        <v>888</v>
      </c>
      <c r="G284" s="120" t="n">
        <v>35</v>
      </c>
      <c r="H284" s="120" t="s">
        <v>1624</v>
      </c>
      <c r="I284" s="121" t="s">
        <v>1625</v>
      </c>
      <c r="J284" s="120" t="s">
        <v>1626</v>
      </c>
      <c r="K284" s="120" t="s">
        <v>21</v>
      </c>
      <c r="L284" s="122" t="n">
        <v>194.2</v>
      </c>
      <c r="M284" s="122" t="n">
        <v>15.18</v>
      </c>
      <c r="N284" s="23" t="s">
        <v>57</v>
      </c>
      <c r="O284" s="120"/>
      <c r="P284" s="120"/>
      <c r="Q284" s="120" t="s">
        <v>1627</v>
      </c>
      <c r="R284" s="122" t="n">
        <v>17.492</v>
      </c>
      <c r="S284" s="120" t="s">
        <v>1628</v>
      </c>
      <c r="T284" s="120"/>
      <c r="U284" s="23"/>
      <c r="V284" s="23" t="s">
        <v>21</v>
      </c>
      <c r="W284" s="23" t="s">
        <v>1629</v>
      </c>
      <c r="X284" s="23" t="s">
        <v>1630</v>
      </c>
      <c r="Y284" s="23" t="s">
        <v>1631</v>
      </c>
      <c r="Z284" s="23" t="s">
        <v>1632</v>
      </c>
      <c r="AA284" s="23"/>
      <c r="AB284" s="23"/>
      <c r="AC284" s="23"/>
      <c r="AD284" s="23" t="s">
        <v>21</v>
      </c>
      <c r="AE284" s="23" t="s">
        <v>1633</v>
      </c>
      <c r="AF284" s="23"/>
      <c r="AG284" s="67" t="s">
        <v>1634</v>
      </c>
      <c r="AH284" s="23" t="s">
        <v>1635</v>
      </c>
      <c r="AI284" s="216" t="n">
        <v>42676</v>
      </c>
      <c r="AJ284" s="216" t="n">
        <v>43647</v>
      </c>
      <c r="AK284" s="23" t="s">
        <v>1636</v>
      </c>
      <c r="AL284" s="23" t="n">
        <v>24</v>
      </c>
      <c r="AM284" s="23" t="s">
        <v>1637</v>
      </c>
      <c r="AN284" s="23" t="s">
        <v>1638</v>
      </c>
      <c r="AO284" s="23" t="s">
        <v>1639</v>
      </c>
      <c r="AP284" s="23"/>
    </row>
    <row r="285" customFormat="false" ht="90" hidden="true" customHeight="true" outlineLevel="0" collapsed="false">
      <c r="A285" s="127"/>
      <c r="B285" s="128"/>
      <c r="C285" s="108"/>
      <c r="D285" s="108"/>
      <c r="E285" s="120"/>
      <c r="F285" s="120"/>
      <c r="G285" s="120"/>
      <c r="H285" s="120"/>
      <c r="I285" s="121"/>
      <c r="J285" s="120"/>
      <c r="K285" s="120"/>
      <c r="L285" s="122"/>
      <c r="M285" s="122"/>
      <c r="O285" s="120"/>
      <c r="P285" s="120"/>
      <c r="Q285" s="120"/>
      <c r="R285" s="122"/>
      <c r="S285" s="120"/>
      <c r="T285" s="120"/>
      <c r="AI285" s="217"/>
      <c r="AJ285" s="217"/>
    </row>
    <row r="286" customFormat="false" ht="114.75" hidden="true" customHeight="true" outlineLevel="0" collapsed="false">
      <c r="A286" s="127"/>
      <c r="B286" s="128"/>
      <c r="C286" s="108"/>
      <c r="D286" s="108"/>
      <c r="E286" s="120"/>
      <c r="F286" s="120"/>
      <c r="G286" s="120"/>
      <c r="H286" s="120"/>
      <c r="I286" s="121"/>
      <c r="J286" s="120"/>
      <c r="K286" s="120"/>
      <c r="L286" s="122"/>
      <c r="M286" s="122"/>
      <c r="O286" s="120"/>
      <c r="P286" s="120"/>
      <c r="Q286" s="120"/>
      <c r="R286" s="122"/>
      <c r="S286" s="120"/>
      <c r="T286" s="120"/>
      <c r="AI286" s="217"/>
      <c r="AJ286" s="217"/>
    </row>
    <row r="287" customFormat="false" ht="114.75" hidden="true" customHeight="true" outlineLevel="0" collapsed="false">
      <c r="A287" s="127"/>
      <c r="B287" s="128"/>
      <c r="C287" s="108"/>
      <c r="D287" s="108"/>
      <c r="E287" s="120"/>
      <c r="F287" s="120"/>
      <c r="G287" s="120"/>
      <c r="H287" s="120"/>
      <c r="I287" s="121"/>
      <c r="J287" s="120"/>
      <c r="K287" s="120"/>
      <c r="L287" s="122"/>
      <c r="M287" s="122"/>
      <c r="O287" s="120"/>
      <c r="P287" s="120"/>
      <c r="Q287" s="120"/>
      <c r="R287" s="122"/>
      <c r="S287" s="120"/>
      <c r="T287" s="120"/>
      <c r="AI287" s="217"/>
      <c r="AJ287" s="217"/>
    </row>
    <row r="288" s="190" customFormat="true" ht="90" hidden="false" customHeight="true" outlineLevel="0" collapsed="false">
      <c r="A288" s="108" t="s">
        <v>808</v>
      </c>
      <c r="B288" s="108" t="s">
        <v>826</v>
      </c>
      <c r="C288" s="108" t="s">
        <v>1640</v>
      </c>
      <c r="D288" s="108" t="s">
        <v>1641</v>
      </c>
      <c r="E288" s="120" t="n">
        <v>1216</v>
      </c>
      <c r="F288" s="120" t="n">
        <v>676</v>
      </c>
      <c r="G288" s="120" t="n">
        <v>38</v>
      </c>
      <c r="H288" s="120" t="s">
        <v>1642</v>
      </c>
      <c r="I288" s="121" t="s">
        <v>1625</v>
      </c>
      <c r="J288" s="120" t="s">
        <v>1643</v>
      </c>
      <c r="K288" s="120" t="s">
        <v>21</v>
      </c>
      <c r="L288" s="122" t="n">
        <v>127.75</v>
      </c>
      <c r="M288" s="122" t="n">
        <v>72.79</v>
      </c>
      <c r="N288" s="23" t="s">
        <v>21</v>
      </c>
      <c r="O288" s="120" t="s">
        <v>1644</v>
      </c>
      <c r="P288" s="120"/>
      <c r="Q288" s="120" t="s">
        <v>1627</v>
      </c>
      <c r="R288" s="122" t="n">
        <v>26.823</v>
      </c>
      <c r="S288" s="120" t="s">
        <v>1628</v>
      </c>
      <c r="T288" s="120" t="n">
        <v>1</v>
      </c>
      <c r="U288" s="23" t="n">
        <v>400</v>
      </c>
      <c r="V288" s="23" t="s">
        <v>21</v>
      </c>
      <c r="W288" s="23" t="s">
        <v>1629</v>
      </c>
      <c r="X288" s="23" t="s">
        <v>1630</v>
      </c>
      <c r="Y288" s="23" t="s">
        <v>1645</v>
      </c>
      <c r="Z288" s="23" t="s">
        <v>1632</v>
      </c>
      <c r="AA288" s="23"/>
      <c r="AB288" s="23"/>
      <c r="AC288" s="23"/>
      <c r="AD288" s="23" t="s">
        <v>21</v>
      </c>
      <c r="AE288" s="23" t="s">
        <v>1646</v>
      </c>
      <c r="AF288" s="23"/>
      <c r="AG288" s="67" t="s">
        <v>1647</v>
      </c>
      <c r="AH288" s="23" t="s">
        <v>1635</v>
      </c>
      <c r="AI288" s="216" t="n">
        <v>42676</v>
      </c>
      <c r="AJ288" s="216" t="n">
        <v>43647</v>
      </c>
      <c r="AK288" s="23" t="s">
        <v>1648</v>
      </c>
      <c r="AL288" s="23" t="n">
        <v>42</v>
      </c>
      <c r="AM288" s="23" t="s">
        <v>1649</v>
      </c>
      <c r="AN288" s="23" t="s">
        <v>1650</v>
      </c>
      <c r="AO288" s="23" t="s">
        <v>1651</v>
      </c>
      <c r="AP288" s="23" t="s">
        <v>1652</v>
      </c>
    </row>
    <row r="289" s="139" customFormat="true" ht="90" hidden="false" customHeight="true" outlineLevel="0" collapsed="false">
      <c r="A289" s="173" t="s">
        <v>808</v>
      </c>
      <c r="B289" s="108" t="s">
        <v>826</v>
      </c>
      <c r="C289" s="108" t="s">
        <v>1653</v>
      </c>
      <c r="D289" s="108" t="s">
        <v>1654</v>
      </c>
      <c r="E289" s="120" t="n">
        <v>626</v>
      </c>
      <c r="F289" s="120" t="n">
        <v>241</v>
      </c>
      <c r="G289" s="120" t="n">
        <v>6</v>
      </c>
      <c r="H289" s="120" t="s">
        <v>1655</v>
      </c>
      <c r="I289" s="121" t="s">
        <v>1625</v>
      </c>
      <c r="J289" s="120" t="s">
        <v>1656</v>
      </c>
      <c r="K289" s="120" t="s">
        <v>21</v>
      </c>
      <c r="L289" s="122" t="n">
        <v>54.1</v>
      </c>
      <c r="M289" s="122" t="n">
        <v>4.21</v>
      </c>
      <c r="N289" s="23" t="s">
        <v>57</v>
      </c>
      <c r="O289" s="120"/>
      <c r="P289" s="120"/>
      <c r="Q289" s="120" t="s">
        <v>1627</v>
      </c>
      <c r="R289" s="122" t="n">
        <v>4.485</v>
      </c>
      <c r="S289" s="120" t="s">
        <v>1657</v>
      </c>
      <c r="T289" s="120"/>
      <c r="U289" s="23"/>
      <c r="V289" s="23" t="s">
        <v>21</v>
      </c>
      <c r="W289" s="23" t="s">
        <v>1629</v>
      </c>
      <c r="X289" s="23" t="s">
        <v>1630</v>
      </c>
      <c r="Y289" s="23" t="s">
        <v>1631</v>
      </c>
      <c r="Z289" s="23" t="s">
        <v>1632</v>
      </c>
      <c r="AA289" s="23"/>
      <c r="AB289" s="23"/>
      <c r="AC289" s="23"/>
      <c r="AD289" s="23" t="s">
        <v>21</v>
      </c>
      <c r="AE289" s="23" t="s">
        <v>1658</v>
      </c>
      <c r="AF289" s="23" t="s">
        <v>1659</v>
      </c>
      <c r="AG289" s="67" t="s">
        <v>1660</v>
      </c>
      <c r="AH289" s="23" t="s">
        <v>1661</v>
      </c>
      <c r="AI289" s="216" t="n">
        <v>43647</v>
      </c>
      <c r="AJ289" s="216" t="n">
        <v>44196</v>
      </c>
      <c r="AK289" s="218" t="s">
        <v>1662</v>
      </c>
      <c r="AL289" s="23" t="n">
        <v>12</v>
      </c>
      <c r="AM289" s="23" t="s">
        <v>1663</v>
      </c>
      <c r="AN289" s="23" t="s">
        <v>1664</v>
      </c>
      <c r="AO289" s="23" t="s">
        <v>1665</v>
      </c>
      <c r="AP289" s="23"/>
      <c r="AQ289" s="183"/>
    </row>
    <row r="290" s="190" customFormat="true" ht="90" hidden="false" customHeight="true" outlineLevel="0" collapsed="false">
      <c r="A290" s="108" t="s">
        <v>808</v>
      </c>
      <c r="B290" s="108" t="s">
        <v>826</v>
      </c>
      <c r="C290" s="108" t="s">
        <v>1666</v>
      </c>
      <c r="D290" s="108" t="s">
        <v>1667</v>
      </c>
      <c r="E290" s="120" t="n">
        <v>3190</v>
      </c>
      <c r="F290" s="120" t="n">
        <v>1227</v>
      </c>
      <c r="G290" s="120" t="n">
        <v>32</v>
      </c>
      <c r="H290" s="120" t="s">
        <v>1668</v>
      </c>
      <c r="I290" s="121" t="s">
        <v>1625</v>
      </c>
      <c r="J290" s="120" t="s">
        <v>1626</v>
      </c>
      <c r="K290" s="120" t="s">
        <v>21</v>
      </c>
      <c r="L290" s="122" t="n">
        <v>262.874</v>
      </c>
      <c r="M290" s="122" t="n">
        <v>17.849</v>
      </c>
      <c r="N290" s="23" t="s">
        <v>57</v>
      </c>
      <c r="O290" s="120"/>
      <c r="P290" s="120"/>
      <c r="Q290" s="120" t="s">
        <v>1627</v>
      </c>
      <c r="R290" s="122" t="n">
        <v>25.07</v>
      </c>
      <c r="S290" s="120" t="s">
        <v>1628</v>
      </c>
      <c r="T290" s="120"/>
      <c r="U290" s="23"/>
      <c r="V290" s="23" t="s">
        <v>21</v>
      </c>
      <c r="W290" s="23" t="s">
        <v>1629</v>
      </c>
      <c r="X290" s="23" t="s">
        <v>1630</v>
      </c>
      <c r="Y290" s="23" t="s">
        <v>1631</v>
      </c>
      <c r="Z290" s="23" t="s">
        <v>1632</v>
      </c>
      <c r="AA290" s="23"/>
      <c r="AB290" s="23"/>
      <c r="AC290" s="23"/>
      <c r="AD290" s="23" t="s">
        <v>21</v>
      </c>
      <c r="AE290" s="23" t="s">
        <v>1658</v>
      </c>
      <c r="AF290" s="23" t="s">
        <v>1669</v>
      </c>
      <c r="AG290" s="67" t="s">
        <v>1670</v>
      </c>
      <c r="AH290" s="23" t="s">
        <v>1635</v>
      </c>
      <c r="AI290" s="216" t="n">
        <v>42676</v>
      </c>
      <c r="AJ290" s="216" t="n">
        <v>43647</v>
      </c>
      <c r="AK290" s="218" t="s">
        <v>1671</v>
      </c>
      <c r="AL290" s="23" t="n">
        <v>4</v>
      </c>
      <c r="AM290" s="23" t="s">
        <v>1672</v>
      </c>
      <c r="AN290" s="23" t="s">
        <v>1673</v>
      </c>
      <c r="AO290" s="23"/>
      <c r="AP290" s="23" t="s">
        <v>1674</v>
      </c>
    </row>
    <row r="291" s="190" customFormat="true" ht="51" hidden="false" customHeight="true" outlineLevel="0" collapsed="false">
      <c r="A291" s="108" t="s">
        <v>808</v>
      </c>
      <c r="B291" s="108" t="s">
        <v>826</v>
      </c>
      <c r="C291" s="108" t="s">
        <v>1675</v>
      </c>
      <c r="D291" s="108" t="s">
        <v>1676</v>
      </c>
      <c r="E291" s="120" t="n">
        <v>560</v>
      </c>
      <c r="F291" s="120" t="n">
        <v>267</v>
      </c>
      <c r="G291" s="120" t="n">
        <v>9</v>
      </c>
      <c r="H291" s="120" t="s">
        <v>1676</v>
      </c>
      <c r="I291" s="121" t="s">
        <v>1625</v>
      </c>
      <c r="J291" s="120" t="s">
        <v>1626</v>
      </c>
      <c r="K291" s="120" t="s">
        <v>21</v>
      </c>
      <c r="L291" s="122" t="n">
        <v>40.52</v>
      </c>
      <c r="M291" s="122" t="n">
        <v>0.78</v>
      </c>
      <c r="N291" s="23" t="s">
        <v>57</v>
      </c>
      <c r="O291" s="120"/>
      <c r="P291" s="120"/>
      <c r="Q291" s="120" t="s">
        <v>1627</v>
      </c>
      <c r="R291" s="122" t="n">
        <v>7.053</v>
      </c>
      <c r="S291" s="120" t="s">
        <v>1628</v>
      </c>
      <c r="T291" s="120"/>
      <c r="U291" s="23"/>
      <c r="V291" s="23" t="s">
        <v>21</v>
      </c>
      <c r="W291" s="23" t="s">
        <v>1629</v>
      </c>
      <c r="X291" s="23" t="s">
        <v>1630</v>
      </c>
      <c r="Y291" s="23" t="s">
        <v>1631</v>
      </c>
      <c r="Z291" s="23" t="s">
        <v>1632</v>
      </c>
      <c r="AA291" s="23"/>
      <c r="AB291" s="23"/>
      <c r="AC291" s="23"/>
      <c r="AD291" s="23" t="s">
        <v>57</v>
      </c>
      <c r="AE291" s="23"/>
      <c r="AF291" s="23"/>
      <c r="AG291" s="23"/>
      <c r="AH291" s="23"/>
      <c r="AI291" s="216"/>
      <c r="AJ291" s="216"/>
      <c r="AK291" s="23"/>
      <c r="AL291" s="23"/>
      <c r="AM291" s="23"/>
      <c r="AN291" s="23"/>
      <c r="AO291" s="23"/>
      <c r="AP291" s="23"/>
    </row>
    <row r="292" s="123" customFormat="true" ht="45" hidden="true" customHeight="true" outlineLevel="0" collapsed="false">
      <c r="A292" s="108" t="s">
        <v>808</v>
      </c>
      <c r="B292" s="108" t="s">
        <v>1677</v>
      </c>
      <c r="C292" s="108" t="s">
        <v>1678</v>
      </c>
      <c r="D292" s="108" t="s">
        <v>1679</v>
      </c>
      <c r="E292" s="120"/>
      <c r="F292" s="120"/>
      <c r="G292" s="120"/>
      <c r="H292" s="120"/>
      <c r="I292" s="121"/>
      <c r="J292" s="120"/>
      <c r="K292" s="120"/>
      <c r="L292" s="122"/>
      <c r="M292" s="122"/>
      <c r="N292" s="23"/>
      <c r="O292" s="120"/>
      <c r="P292" s="120"/>
      <c r="Q292" s="120"/>
      <c r="R292" s="122"/>
      <c r="S292" s="120"/>
      <c r="T292" s="120"/>
      <c r="U292" s="23"/>
      <c r="V292" s="23"/>
      <c r="W292" s="23"/>
      <c r="X292" s="23"/>
      <c r="Y292" s="23"/>
      <c r="Z292" s="23"/>
      <c r="AA292" s="23"/>
      <c r="AB292" s="23"/>
      <c r="AC292" s="23"/>
      <c r="AD292" s="23"/>
      <c r="AE292" s="23"/>
      <c r="AF292" s="23"/>
      <c r="AG292" s="23"/>
      <c r="AH292" s="23"/>
      <c r="AI292" s="216"/>
      <c r="AJ292" s="216"/>
      <c r="AK292" s="23"/>
      <c r="AL292" s="23"/>
      <c r="AM292" s="23"/>
      <c r="AN292" s="23"/>
      <c r="AO292" s="23"/>
      <c r="AP292" s="23"/>
    </row>
    <row r="293" s="123" customFormat="true" ht="38.25" hidden="true" customHeight="true" outlineLevel="0" collapsed="false">
      <c r="A293" s="108" t="s">
        <v>808</v>
      </c>
      <c r="B293" s="108" t="s">
        <v>1677</v>
      </c>
      <c r="C293" s="108" t="s">
        <v>1680</v>
      </c>
      <c r="D293" s="108" t="s">
        <v>1681</v>
      </c>
      <c r="E293" s="120"/>
      <c r="F293" s="120"/>
      <c r="G293" s="120"/>
      <c r="H293" s="120"/>
      <c r="I293" s="121"/>
      <c r="J293" s="120"/>
      <c r="K293" s="120"/>
      <c r="L293" s="122"/>
      <c r="M293" s="122"/>
      <c r="N293" s="23"/>
      <c r="O293" s="120"/>
      <c r="P293" s="120"/>
      <c r="Q293" s="120"/>
      <c r="R293" s="122"/>
      <c r="S293" s="120"/>
      <c r="T293" s="120"/>
      <c r="U293" s="23"/>
      <c r="V293" s="23"/>
      <c r="W293" s="23"/>
      <c r="X293" s="23"/>
      <c r="Y293" s="23"/>
      <c r="Z293" s="23"/>
      <c r="AA293" s="23"/>
      <c r="AB293" s="23"/>
      <c r="AC293" s="23"/>
      <c r="AD293" s="23"/>
      <c r="AE293" s="23"/>
      <c r="AF293" s="23"/>
      <c r="AG293" s="23"/>
      <c r="AH293" s="23"/>
      <c r="AI293" s="216"/>
      <c r="AJ293" s="216"/>
      <c r="AK293" s="23"/>
      <c r="AL293" s="23"/>
      <c r="AM293" s="23"/>
      <c r="AN293" s="23"/>
      <c r="AO293" s="23"/>
      <c r="AP293" s="23"/>
    </row>
    <row r="294" s="123" customFormat="true" ht="38.25" hidden="true" customHeight="true" outlineLevel="0" collapsed="false">
      <c r="A294" s="108" t="s">
        <v>808</v>
      </c>
      <c r="B294" s="108" t="s">
        <v>841</v>
      </c>
      <c r="C294" s="108" t="s">
        <v>1680</v>
      </c>
      <c r="D294" s="108" t="s">
        <v>1682</v>
      </c>
      <c r="E294" s="23"/>
      <c r="F294" s="23"/>
      <c r="G294" s="23"/>
      <c r="H294" s="120"/>
      <c r="I294" s="121"/>
      <c r="J294" s="120"/>
      <c r="K294" s="120"/>
      <c r="L294" s="122"/>
      <c r="M294" s="122"/>
      <c r="N294" s="23"/>
      <c r="O294" s="120"/>
      <c r="P294" s="120"/>
      <c r="Q294" s="120"/>
      <c r="R294" s="122"/>
      <c r="S294" s="120"/>
      <c r="T294" s="120"/>
      <c r="U294" s="23"/>
      <c r="V294" s="23"/>
      <c r="W294" s="23"/>
      <c r="X294" s="23"/>
      <c r="Y294" s="23"/>
      <c r="Z294" s="23"/>
      <c r="AA294" s="23"/>
      <c r="AB294" s="23"/>
      <c r="AC294" s="23"/>
      <c r="AD294" s="23"/>
      <c r="AE294" s="23"/>
      <c r="AF294" s="23"/>
      <c r="AG294" s="23"/>
      <c r="AH294" s="23"/>
      <c r="AI294" s="216"/>
      <c r="AJ294" s="216"/>
      <c r="AK294" s="23"/>
      <c r="AL294" s="23"/>
      <c r="AM294" s="23"/>
      <c r="AN294" s="23"/>
      <c r="AO294" s="23"/>
      <c r="AP294" s="23"/>
    </row>
    <row r="295" s="136" customFormat="true" ht="51" hidden="true" customHeight="true" outlineLevel="0" collapsed="false">
      <c r="A295" s="69" t="s">
        <v>808</v>
      </c>
      <c r="B295" s="69" t="s">
        <v>847</v>
      </c>
      <c r="C295" s="69" t="s">
        <v>1680</v>
      </c>
      <c r="D295" s="69" t="s">
        <v>1683</v>
      </c>
      <c r="E295" s="23"/>
      <c r="F295" s="23"/>
      <c r="G295" s="23"/>
      <c r="H295" s="121"/>
      <c r="I295" s="121"/>
      <c r="J295" s="121"/>
      <c r="K295" s="121"/>
      <c r="L295" s="125"/>
      <c r="M295" s="125"/>
      <c r="N295" s="23"/>
      <c r="O295" s="121"/>
      <c r="P295" s="121"/>
      <c r="Q295" s="121"/>
      <c r="R295" s="125"/>
      <c r="S295" s="121"/>
      <c r="T295" s="121"/>
      <c r="U295" s="23"/>
      <c r="V295" s="23"/>
      <c r="W295" s="23"/>
      <c r="X295" s="23"/>
      <c r="Y295" s="23"/>
      <c r="Z295" s="23"/>
      <c r="AA295" s="23"/>
      <c r="AB295" s="23"/>
      <c r="AC295" s="23"/>
      <c r="AD295" s="23"/>
      <c r="AE295" s="23"/>
      <c r="AF295" s="23"/>
      <c r="AG295" s="23"/>
      <c r="AH295" s="23"/>
      <c r="AI295" s="216"/>
      <c r="AJ295" s="216"/>
      <c r="AK295" s="23"/>
      <c r="AL295" s="23"/>
      <c r="AM295" s="23"/>
      <c r="AN295" s="23"/>
      <c r="AO295" s="23"/>
      <c r="AP295" s="23"/>
    </row>
    <row r="296" s="190" customFormat="true" ht="51" hidden="false" customHeight="true" outlineLevel="0" collapsed="false">
      <c r="A296" s="108" t="s">
        <v>808</v>
      </c>
      <c r="B296" s="108" t="s">
        <v>826</v>
      </c>
      <c r="C296" s="108" t="s">
        <v>1680</v>
      </c>
      <c r="D296" s="119" t="s">
        <v>1684</v>
      </c>
      <c r="E296" s="120" t="n">
        <v>69685</v>
      </c>
      <c r="F296" s="120" t="n">
        <v>23138</v>
      </c>
      <c r="G296" s="120" t="n">
        <v>1776</v>
      </c>
      <c r="H296" s="120" t="s">
        <v>1685</v>
      </c>
      <c r="I296" s="121" t="s">
        <v>1625</v>
      </c>
      <c r="J296" s="120" t="s">
        <v>1643</v>
      </c>
      <c r="K296" s="120" t="s">
        <v>21</v>
      </c>
      <c r="L296" s="219" t="n">
        <v>7171.51</v>
      </c>
      <c r="M296" s="219" t="n">
        <v>1435.62</v>
      </c>
      <c r="N296" s="23" t="s">
        <v>57</v>
      </c>
      <c r="O296" s="120"/>
      <c r="P296" s="120"/>
      <c r="Q296" s="120" t="s">
        <v>1627</v>
      </c>
      <c r="R296" s="122" t="n">
        <v>431.487</v>
      </c>
      <c r="S296" s="120" t="s">
        <v>1686</v>
      </c>
      <c r="T296" s="120" t="n">
        <v>2</v>
      </c>
      <c r="U296" s="23" t="n">
        <v>5600</v>
      </c>
      <c r="V296" s="23" t="s">
        <v>21</v>
      </c>
      <c r="W296" s="23" t="s">
        <v>1687</v>
      </c>
      <c r="X296" s="23" t="s">
        <v>1630</v>
      </c>
      <c r="Y296" s="23" t="s">
        <v>1688</v>
      </c>
      <c r="Z296" s="23" t="s">
        <v>1632</v>
      </c>
      <c r="AA296" s="23"/>
      <c r="AB296" s="23"/>
      <c r="AC296" s="23"/>
      <c r="AD296" s="23" t="s">
        <v>57</v>
      </c>
      <c r="AE296" s="23"/>
      <c r="AF296" s="23"/>
      <c r="AG296" s="23"/>
      <c r="AH296" s="23"/>
      <c r="AI296" s="216"/>
      <c r="AJ296" s="216"/>
      <c r="AK296" s="23"/>
      <c r="AL296" s="23"/>
      <c r="AM296" s="23"/>
      <c r="AN296" s="23"/>
      <c r="AO296" s="23"/>
      <c r="AP296" s="23"/>
    </row>
    <row r="297" s="190" customFormat="true" ht="105" hidden="false" customHeight="true" outlineLevel="0" collapsed="false">
      <c r="A297" s="108" t="s">
        <v>808</v>
      </c>
      <c r="B297" s="108" t="s">
        <v>826</v>
      </c>
      <c r="C297" s="108" t="s">
        <v>1689</v>
      </c>
      <c r="D297" s="108" t="s">
        <v>1690</v>
      </c>
      <c r="E297" s="120" t="n">
        <v>361</v>
      </c>
      <c r="F297" s="120" t="n">
        <v>202</v>
      </c>
      <c r="G297" s="120" t="n">
        <v>24</v>
      </c>
      <c r="H297" s="120" t="s">
        <v>1690</v>
      </c>
      <c r="I297" s="121" t="s">
        <v>1625</v>
      </c>
      <c r="J297" s="120" t="s">
        <v>1643</v>
      </c>
      <c r="K297" s="120" t="s">
        <v>21</v>
      </c>
      <c r="L297" s="122" t="n">
        <v>49</v>
      </c>
      <c r="M297" s="122" t="n">
        <v>2.35</v>
      </c>
      <c r="N297" s="23" t="s">
        <v>57</v>
      </c>
      <c r="O297" s="120"/>
      <c r="P297" s="120"/>
      <c r="Q297" s="120" t="s">
        <v>1627</v>
      </c>
      <c r="R297" s="122" t="n">
        <v>5.772</v>
      </c>
      <c r="S297" s="120" t="s">
        <v>1628</v>
      </c>
      <c r="T297" s="120"/>
      <c r="U297" s="23"/>
      <c r="V297" s="23" t="s">
        <v>21</v>
      </c>
      <c r="W297" s="23" t="s">
        <v>1629</v>
      </c>
      <c r="X297" s="23" t="s">
        <v>1630</v>
      </c>
      <c r="Y297" s="23" t="s">
        <v>1631</v>
      </c>
      <c r="Z297" s="23" t="s">
        <v>21</v>
      </c>
      <c r="AA297" s="23" t="s">
        <v>1691</v>
      </c>
      <c r="AB297" s="23" t="s">
        <v>1692</v>
      </c>
      <c r="AC297" s="23" t="s">
        <v>1693</v>
      </c>
      <c r="AD297" s="23" t="s">
        <v>21</v>
      </c>
      <c r="AE297" s="23" t="s">
        <v>1646</v>
      </c>
      <c r="AF297" s="23" t="s">
        <v>1694</v>
      </c>
      <c r="AG297" s="67" t="s">
        <v>1695</v>
      </c>
      <c r="AH297" s="23" t="s">
        <v>1661</v>
      </c>
      <c r="AI297" s="216" t="s">
        <v>1696</v>
      </c>
      <c r="AJ297" s="216" t="s">
        <v>1697</v>
      </c>
      <c r="AK297" s="218" t="s">
        <v>1698</v>
      </c>
      <c r="AL297" s="23" t="n">
        <v>13</v>
      </c>
      <c r="AM297" s="23" t="s">
        <v>1699</v>
      </c>
      <c r="AN297" s="23" t="s">
        <v>1700</v>
      </c>
      <c r="AO297" s="23" t="s">
        <v>1701</v>
      </c>
      <c r="AP297" s="23"/>
    </row>
    <row r="298" s="190" customFormat="true" ht="51" hidden="false" customHeight="true" outlineLevel="0" collapsed="false">
      <c r="A298" s="108" t="s">
        <v>808</v>
      </c>
      <c r="B298" s="108" t="s">
        <v>826</v>
      </c>
      <c r="C298" s="108" t="s">
        <v>1702</v>
      </c>
      <c r="D298" s="119" t="s">
        <v>1703</v>
      </c>
      <c r="E298" s="120" t="n">
        <v>5856</v>
      </c>
      <c r="F298" s="112" t="n">
        <v>2460</v>
      </c>
      <c r="G298" s="112" t="n">
        <v>114</v>
      </c>
      <c r="H298" s="120" t="s">
        <v>1704</v>
      </c>
      <c r="I298" s="121" t="s">
        <v>1625</v>
      </c>
      <c r="J298" s="120" t="s">
        <v>1705</v>
      </c>
      <c r="K298" s="120" t="s">
        <v>21</v>
      </c>
      <c r="L298" s="122" t="n">
        <v>649.53</v>
      </c>
      <c r="M298" s="122" t="n">
        <v>61.27</v>
      </c>
      <c r="N298" s="23" t="s">
        <v>57</v>
      </c>
      <c r="O298" s="120"/>
      <c r="P298" s="120"/>
      <c r="Q298" s="120" t="s">
        <v>1627</v>
      </c>
      <c r="R298" s="122" t="n">
        <v>70.436</v>
      </c>
      <c r="S298" s="120" t="s">
        <v>1628</v>
      </c>
      <c r="T298" s="120"/>
      <c r="U298" s="23"/>
      <c r="V298" s="23" t="s">
        <v>21</v>
      </c>
      <c r="W298" s="23" t="s">
        <v>1629</v>
      </c>
      <c r="X298" s="23" t="s">
        <v>1630</v>
      </c>
      <c r="Y298" s="23" t="s">
        <v>1631</v>
      </c>
      <c r="Z298" s="23" t="s">
        <v>1632</v>
      </c>
      <c r="AA298" s="23"/>
      <c r="AB298" s="23"/>
      <c r="AC298" s="23"/>
      <c r="AD298" s="23" t="s">
        <v>57</v>
      </c>
      <c r="AE298" s="23"/>
      <c r="AF298" s="23"/>
      <c r="AG298" s="23"/>
      <c r="AH298" s="23"/>
      <c r="AI298" s="216"/>
      <c r="AJ298" s="216"/>
      <c r="AK298" s="23"/>
      <c r="AL298" s="23"/>
      <c r="AM298" s="23"/>
      <c r="AN298" s="23"/>
      <c r="AO298" s="23" t="s">
        <v>1706</v>
      </c>
      <c r="AP298" s="23" t="s">
        <v>1707</v>
      </c>
    </row>
    <row r="299" s="190" customFormat="true" ht="105" hidden="false" customHeight="true" outlineLevel="0" collapsed="false">
      <c r="A299" s="108" t="s">
        <v>808</v>
      </c>
      <c r="B299" s="108" t="s">
        <v>826</v>
      </c>
      <c r="C299" s="108" t="s">
        <v>1708</v>
      </c>
      <c r="D299" s="108" t="s">
        <v>1709</v>
      </c>
      <c r="E299" s="120" t="n">
        <v>3213</v>
      </c>
      <c r="F299" s="120" t="n">
        <v>1339</v>
      </c>
      <c r="G299" s="120" t="n">
        <v>55</v>
      </c>
      <c r="H299" s="120" t="s">
        <v>1710</v>
      </c>
      <c r="I299" s="121" t="s">
        <v>1625</v>
      </c>
      <c r="J299" s="120" t="s">
        <v>1643</v>
      </c>
      <c r="K299" s="120" t="s">
        <v>21</v>
      </c>
      <c r="L299" s="122" t="n">
        <v>251.22</v>
      </c>
      <c r="M299" s="122" t="n">
        <v>13.57</v>
      </c>
      <c r="N299" s="23" t="s">
        <v>57</v>
      </c>
      <c r="O299" s="120"/>
      <c r="P299" s="120"/>
      <c r="Q299" s="120" t="s">
        <v>1627</v>
      </c>
      <c r="R299" s="122" t="n">
        <v>37.425</v>
      </c>
      <c r="S299" s="120" t="s">
        <v>1628</v>
      </c>
      <c r="T299" s="120" t="n">
        <v>1</v>
      </c>
      <c r="U299" s="23" t="n">
        <v>200</v>
      </c>
      <c r="V299" s="23" t="s">
        <v>21</v>
      </c>
      <c r="W299" s="23" t="s">
        <v>1629</v>
      </c>
      <c r="X299" s="23" t="s">
        <v>1630</v>
      </c>
      <c r="Y299" s="23" t="s">
        <v>1631</v>
      </c>
      <c r="Z299" s="23" t="s">
        <v>1632</v>
      </c>
      <c r="AA299" s="23"/>
      <c r="AB299" s="23"/>
      <c r="AC299" s="23"/>
      <c r="AD299" s="23" t="s">
        <v>21</v>
      </c>
      <c r="AE299" s="23" t="s">
        <v>1658</v>
      </c>
      <c r="AF299" s="23" t="s">
        <v>1711</v>
      </c>
      <c r="AG299" s="67" t="s">
        <v>1712</v>
      </c>
      <c r="AH299" s="23" t="s">
        <v>1661</v>
      </c>
      <c r="AI299" s="216" t="n">
        <v>43647</v>
      </c>
      <c r="AJ299" s="216" t="n">
        <v>44196</v>
      </c>
      <c r="AK299" s="218" t="s">
        <v>1713</v>
      </c>
      <c r="AL299" s="23" t="n">
        <v>24</v>
      </c>
      <c r="AM299" s="218" t="s">
        <v>1714</v>
      </c>
      <c r="AN299" s="218" t="s">
        <v>1715</v>
      </c>
      <c r="AO299" s="23" t="s">
        <v>1716</v>
      </c>
      <c r="AP299" s="23"/>
    </row>
    <row r="300" s="123" customFormat="true" ht="28.5" hidden="true" customHeight="false" outlineLevel="0" collapsed="false">
      <c r="A300" s="108" t="s">
        <v>808</v>
      </c>
      <c r="B300" s="108" t="s">
        <v>817</v>
      </c>
      <c r="C300" s="108" t="s">
        <v>1717</v>
      </c>
      <c r="D300" s="119" t="s">
        <v>1718</v>
      </c>
      <c r="E300" s="120"/>
      <c r="F300" s="120"/>
      <c r="G300" s="120"/>
      <c r="H300" s="120"/>
      <c r="I300" s="121"/>
      <c r="J300" s="120"/>
      <c r="K300" s="120"/>
      <c r="L300" s="122"/>
      <c r="M300" s="122"/>
      <c r="N300" s="23"/>
      <c r="O300" s="120"/>
      <c r="P300" s="120"/>
      <c r="Q300" s="120"/>
      <c r="R300" s="122"/>
      <c r="S300" s="120"/>
      <c r="T300" s="120"/>
      <c r="U300" s="220"/>
      <c r="V300" s="23"/>
      <c r="W300" s="23"/>
      <c r="X300" s="23"/>
      <c r="Y300" s="23"/>
      <c r="Z300" s="23"/>
      <c r="AA300" s="23"/>
      <c r="AB300" s="23"/>
      <c r="AC300" s="23"/>
      <c r="AD300" s="23"/>
      <c r="AE300" s="23"/>
      <c r="AF300" s="23"/>
      <c r="AG300" s="23"/>
      <c r="AH300" s="23"/>
      <c r="AI300" s="23"/>
      <c r="AJ300" s="23"/>
      <c r="AK300" s="23"/>
      <c r="AL300" s="23"/>
      <c r="AM300" s="23"/>
      <c r="AN300" s="23"/>
      <c r="AO300" s="23"/>
      <c r="AP300" s="23"/>
    </row>
    <row r="301" customFormat="false" ht="51" hidden="true" customHeight="true" outlineLevel="0" collapsed="false">
      <c r="A301" s="127" t="s">
        <v>853</v>
      </c>
      <c r="B301" s="128" t="s">
        <v>880</v>
      </c>
      <c r="C301" s="108" t="s">
        <v>1719</v>
      </c>
      <c r="D301" s="128" t="s">
        <v>1720</v>
      </c>
      <c r="E301" s="120"/>
      <c r="F301" s="120"/>
      <c r="G301" s="120"/>
      <c r="H301" s="120"/>
      <c r="I301" s="121"/>
      <c r="J301" s="120"/>
      <c r="K301" s="120"/>
      <c r="L301" s="122"/>
      <c r="M301" s="122"/>
      <c r="N301" s="23"/>
      <c r="O301" s="120"/>
      <c r="P301" s="120"/>
      <c r="Q301" s="120"/>
      <c r="R301" s="122"/>
      <c r="S301" s="120"/>
      <c r="T301" s="120"/>
      <c r="U301" s="23"/>
      <c r="V301" s="23"/>
      <c r="W301" s="23"/>
      <c r="X301" s="23"/>
      <c r="Y301" s="23"/>
      <c r="Z301" s="23"/>
      <c r="AA301" s="23"/>
      <c r="AB301" s="23"/>
      <c r="AC301" s="23"/>
      <c r="AD301" s="23"/>
      <c r="AE301" s="23"/>
      <c r="AF301" s="23"/>
      <c r="AG301" s="23"/>
      <c r="AH301" s="23"/>
      <c r="AI301" s="23"/>
      <c r="AJ301" s="23"/>
      <c r="AK301" s="23"/>
      <c r="AL301" s="23"/>
      <c r="AM301" s="23"/>
      <c r="AN301" s="23"/>
      <c r="AO301" s="23"/>
      <c r="AP301" s="108"/>
    </row>
    <row r="302" s="123" customFormat="true" ht="51" hidden="true" customHeight="true" outlineLevel="0" collapsed="false">
      <c r="A302" s="108" t="s">
        <v>853</v>
      </c>
      <c r="B302" s="108" t="s">
        <v>1721</v>
      </c>
      <c r="C302" s="108" t="s">
        <v>1722</v>
      </c>
      <c r="D302" s="119" t="s">
        <v>1723</v>
      </c>
      <c r="E302" s="120"/>
      <c r="F302" s="120"/>
      <c r="G302" s="120"/>
      <c r="H302" s="120"/>
      <c r="I302" s="121"/>
      <c r="J302" s="120"/>
      <c r="K302" s="120"/>
      <c r="L302" s="122"/>
      <c r="M302" s="122"/>
      <c r="N302" s="23"/>
      <c r="O302" s="120"/>
      <c r="P302" s="120"/>
      <c r="Q302" s="120"/>
      <c r="R302" s="122"/>
      <c r="S302" s="120"/>
      <c r="T302" s="120"/>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row>
    <row r="303" customFormat="false" ht="51" hidden="true" customHeight="true" outlineLevel="0" collapsed="false">
      <c r="A303" s="127" t="s">
        <v>853</v>
      </c>
      <c r="B303" s="128" t="s">
        <v>880</v>
      </c>
      <c r="C303" s="108" t="s">
        <v>1724</v>
      </c>
      <c r="D303" s="128" t="s">
        <v>1725</v>
      </c>
      <c r="E303" s="120"/>
      <c r="F303" s="120"/>
      <c r="G303" s="120"/>
      <c r="H303" s="120"/>
      <c r="I303" s="121"/>
      <c r="J303" s="120"/>
      <c r="K303" s="120"/>
      <c r="L303" s="122"/>
      <c r="M303" s="122"/>
      <c r="O303" s="120"/>
      <c r="P303" s="120"/>
      <c r="Q303" s="120"/>
      <c r="R303" s="122"/>
      <c r="S303" s="120"/>
      <c r="T303" s="120"/>
    </row>
    <row r="304" s="123" customFormat="true" ht="38.25" hidden="true" customHeight="true" outlineLevel="0" collapsed="false">
      <c r="A304" s="108" t="s">
        <v>853</v>
      </c>
      <c r="B304" s="108" t="s">
        <v>728</v>
      </c>
      <c r="C304" s="108" t="s">
        <v>1726</v>
      </c>
      <c r="D304" s="108" t="s">
        <v>1727</v>
      </c>
      <c r="E304" s="120"/>
      <c r="F304" s="120"/>
      <c r="G304" s="120"/>
      <c r="H304" s="120"/>
      <c r="I304" s="121"/>
      <c r="J304" s="120"/>
      <c r="K304" s="120"/>
      <c r="L304" s="122"/>
      <c r="M304" s="122"/>
      <c r="N304" s="23"/>
      <c r="O304" s="120"/>
      <c r="P304" s="120"/>
      <c r="Q304" s="120"/>
      <c r="R304" s="122"/>
      <c r="S304" s="120"/>
      <c r="T304" s="120"/>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row>
    <row r="305" s="118" customFormat="true" ht="38.25" hidden="true" customHeight="true" outlineLevel="0" collapsed="false">
      <c r="A305" s="108" t="s">
        <v>853</v>
      </c>
      <c r="B305" s="108" t="s">
        <v>1728</v>
      </c>
      <c r="C305" s="108" t="s">
        <v>1729</v>
      </c>
      <c r="D305" s="107" t="s">
        <v>1730</v>
      </c>
      <c r="E305" s="221"/>
      <c r="F305" s="215"/>
      <c r="G305" s="215"/>
      <c r="H305" s="120"/>
      <c r="I305" s="121"/>
      <c r="J305" s="120"/>
      <c r="K305" s="120"/>
      <c r="L305" s="122"/>
      <c r="M305" s="122"/>
      <c r="N305" s="112"/>
      <c r="O305" s="120"/>
      <c r="P305" s="120"/>
      <c r="Q305" s="120"/>
      <c r="R305" s="122"/>
      <c r="S305" s="120"/>
      <c r="T305" s="120"/>
      <c r="U305" s="222"/>
      <c r="V305" s="112"/>
      <c r="W305" s="222"/>
      <c r="X305" s="112"/>
      <c r="Y305" s="112"/>
      <c r="Z305" s="112"/>
      <c r="AA305" s="112"/>
      <c r="AB305" s="112"/>
      <c r="AC305" s="112"/>
      <c r="AD305" s="112"/>
      <c r="AE305" s="112"/>
      <c r="AF305" s="112"/>
      <c r="AG305" s="112"/>
      <c r="AH305" s="112"/>
      <c r="AI305" s="112"/>
      <c r="AJ305" s="112"/>
      <c r="AK305" s="112"/>
      <c r="AL305" s="112"/>
      <c r="AM305" s="112"/>
      <c r="AN305" s="112"/>
      <c r="AO305" s="112"/>
      <c r="AP305" s="112"/>
    </row>
    <row r="306" s="123" customFormat="true" ht="51" hidden="true" customHeight="true" outlineLevel="0" collapsed="false">
      <c r="A306" s="108" t="s">
        <v>853</v>
      </c>
      <c r="B306" s="108" t="s">
        <v>893</v>
      </c>
      <c r="C306" s="108" t="s">
        <v>1731</v>
      </c>
      <c r="D306" s="108" t="s">
        <v>1732</v>
      </c>
      <c r="E306" s="120"/>
      <c r="F306" s="120"/>
      <c r="G306" s="120"/>
      <c r="H306" s="120"/>
      <c r="I306" s="121"/>
      <c r="J306" s="120"/>
      <c r="K306" s="120"/>
      <c r="L306" s="122"/>
      <c r="M306" s="122"/>
      <c r="N306" s="23"/>
      <c r="O306" s="120"/>
      <c r="P306" s="120"/>
      <c r="Q306" s="120"/>
      <c r="R306" s="122"/>
      <c r="S306" s="120"/>
      <c r="T306" s="120"/>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row>
    <row r="307" s="123" customFormat="true" ht="38.25" hidden="true" customHeight="true" outlineLevel="0" collapsed="false">
      <c r="A307" s="108" t="s">
        <v>853</v>
      </c>
      <c r="B307" s="108" t="s">
        <v>901</v>
      </c>
      <c r="C307" s="108" t="s">
        <v>1731</v>
      </c>
      <c r="D307" s="108" t="s">
        <v>1733</v>
      </c>
      <c r="E307" s="23"/>
      <c r="F307" s="23"/>
      <c r="G307" s="23"/>
      <c r="H307" s="120"/>
      <c r="I307" s="121"/>
      <c r="J307" s="120"/>
      <c r="K307" s="120"/>
      <c r="L307" s="122"/>
      <c r="M307" s="122"/>
      <c r="N307" s="23"/>
      <c r="O307" s="120"/>
      <c r="P307" s="120"/>
      <c r="Q307" s="120"/>
      <c r="R307" s="122"/>
      <c r="S307" s="120"/>
      <c r="T307" s="120"/>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row>
    <row r="308" s="123" customFormat="true" ht="51" hidden="true" customHeight="true" outlineLevel="0" collapsed="false">
      <c r="A308" s="108" t="s">
        <v>853</v>
      </c>
      <c r="B308" s="108" t="s">
        <v>893</v>
      </c>
      <c r="C308" s="108" t="s">
        <v>1734</v>
      </c>
      <c r="D308" s="108" t="s">
        <v>1735</v>
      </c>
      <c r="E308" s="120"/>
      <c r="F308" s="120"/>
      <c r="G308" s="120"/>
      <c r="H308" s="120"/>
      <c r="I308" s="121"/>
      <c r="J308" s="120"/>
      <c r="K308" s="120"/>
      <c r="L308" s="122"/>
      <c r="M308" s="122"/>
      <c r="N308" s="23"/>
      <c r="O308" s="120"/>
      <c r="P308" s="120"/>
      <c r="Q308" s="120"/>
      <c r="R308" s="122"/>
      <c r="S308" s="120"/>
      <c r="T308" s="120"/>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row>
    <row r="309" s="123" customFormat="true" ht="38.25" hidden="true" customHeight="true" outlineLevel="0" collapsed="false">
      <c r="A309" s="108" t="s">
        <v>853</v>
      </c>
      <c r="B309" s="108" t="s">
        <v>908</v>
      </c>
      <c r="C309" s="108" t="s">
        <v>1736</v>
      </c>
      <c r="D309" s="108" t="s">
        <v>1737</v>
      </c>
      <c r="E309" s="120"/>
      <c r="F309" s="120"/>
      <c r="G309" s="120"/>
      <c r="H309" s="120"/>
      <c r="I309" s="121"/>
      <c r="J309" s="120"/>
      <c r="K309" s="120"/>
      <c r="L309" s="122"/>
      <c r="M309" s="122"/>
      <c r="N309" s="23"/>
      <c r="O309" s="120"/>
      <c r="P309" s="120"/>
      <c r="Q309" s="120"/>
      <c r="R309" s="122"/>
      <c r="S309" s="120"/>
      <c r="T309" s="120"/>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row>
    <row r="310" s="123" customFormat="true" ht="38.25" hidden="true" customHeight="true" outlineLevel="0" collapsed="false">
      <c r="A310" s="108" t="s">
        <v>853</v>
      </c>
      <c r="B310" s="108" t="s">
        <v>914</v>
      </c>
      <c r="C310" s="108" t="s">
        <v>1736</v>
      </c>
      <c r="D310" s="108" t="s">
        <v>1738</v>
      </c>
      <c r="E310" s="23"/>
      <c r="F310" s="223"/>
      <c r="G310" s="23"/>
      <c r="H310" s="120"/>
      <c r="I310" s="121"/>
      <c r="J310" s="120"/>
      <c r="K310" s="120"/>
      <c r="L310" s="224"/>
      <c r="M310" s="224"/>
      <c r="N310" s="23"/>
      <c r="O310" s="120"/>
      <c r="P310" s="120"/>
      <c r="Q310" s="120"/>
      <c r="R310" s="122"/>
      <c r="S310" s="120"/>
      <c r="T310" s="120"/>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row>
    <row r="311" s="123" customFormat="true" ht="28.5" hidden="true" customHeight="false" outlineLevel="0" collapsed="false">
      <c r="A311" s="108" t="s">
        <v>853</v>
      </c>
      <c r="B311" s="108" t="s">
        <v>854</v>
      </c>
      <c r="C311" s="108" t="s">
        <v>1736</v>
      </c>
      <c r="D311" s="119" t="s">
        <v>1739</v>
      </c>
      <c r="E311" s="148"/>
      <c r="F311" s="148"/>
      <c r="G311" s="148"/>
      <c r="H311" s="120"/>
      <c r="I311" s="121"/>
      <c r="J311" s="120"/>
      <c r="K311" s="120"/>
      <c r="L311" s="122"/>
      <c r="M311" s="122"/>
      <c r="N311" s="23"/>
      <c r="O311" s="120"/>
      <c r="P311" s="120"/>
      <c r="Q311" s="120"/>
      <c r="R311" s="122"/>
      <c r="S311" s="120"/>
      <c r="T311" s="120"/>
      <c r="U311" s="23"/>
      <c r="V311" s="23"/>
      <c r="W311" s="23"/>
      <c r="X311" s="23"/>
      <c r="Y311" s="23"/>
      <c r="Z311" s="23"/>
      <c r="AA311" s="23"/>
      <c r="AB311" s="23"/>
      <c r="AC311" s="23"/>
      <c r="AD311" s="23"/>
      <c r="AE311" s="23"/>
      <c r="AF311" s="23"/>
      <c r="AG311" s="23"/>
      <c r="AH311" s="23"/>
      <c r="AI311" s="23"/>
      <c r="AJ311" s="23"/>
      <c r="AK311" s="23"/>
      <c r="AL311" s="23"/>
      <c r="AM311" s="23"/>
      <c r="AN311" s="23"/>
      <c r="AO311" s="23"/>
      <c r="AP311" s="120"/>
    </row>
    <row r="312" s="123" customFormat="true" ht="51" hidden="true" customHeight="true" outlineLevel="0" collapsed="false">
      <c r="A312" s="108" t="s">
        <v>853</v>
      </c>
      <c r="B312" s="108" t="s">
        <v>872</v>
      </c>
      <c r="C312" s="108" t="s">
        <v>1740</v>
      </c>
      <c r="D312" s="119" t="s">
        <v>1741</v>
      </c>
      <c r="E312" s="120"/>
      <c r="F312" s="120"/>
      <c r="G312" s="120"/>
      <c r="H312" s="120"/>
      <c r="I312" s="121"/>
      <c r="J312" s="120"/>
      <c r="K312" s="120"/>
      <c r="L312" s="122"/>
      <c r="M312" s="122"/>
      <c r="N312" s="23"/>
      <c r="O312" s="120"/>
      <c r="P312" s="120"/>
      <c r="Q312" s="120"/>
      <c r="R312" s="122"/>
      <c r="S312" s="120"/>
      <c r="T312" s="120"/>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row>
    <row r="313" s="123" customFormat="true" ht="38.25" hidden="true" customHeight="true" outlineLevel="0" collapsed="false">
      <c r="A313" s="108" t="s">
        <v>853</v>
      </c>
      <c r="B313" s="108" t="s">
        <v>921</v>
      </c>
      <c r="C313" s="108" t="s">
        <v>1742</v>
      </c>
      <c r="D313" s="108" t="s">
        <v>1743</v>
      </c>
      <c r="E313" s="120"/>
      <c r="F313" s="120"/>
      <c r="G313" s="120"/>
      <c r="H313" s="120"/>
      <c r="I313" s="121"/>
      <c r="J313" s="120"/>
      <c r="K313" s="120"/>
      <c r="L313" s="122"/>
      <c r="M313" s="122"/>
      <c r="N313" s="23"/>
      <c r="O313" s="120"/>
      <c r="P313" s="120"/>
      <c r="Q313" s="120"/>
      <c r="R313" s="122"/>
      <c r="S313" s="120"/>
      <c r="T313" s="120"/>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row>
    <row r="314" s="123" customFormat="true" ht="28.5" hidden="true" customHeight="false" outlineLevel="0" collapsed="false">
      <c r="A314" s="108" t="s">
        <v>853</v>
      </c>
      <c r="B314" s="108" t="s">
        <v>854</v>
      </c>
      <c r="C314" s="108" t="s">
        <v>1742</v>
      </c>
      <c r="D314" s="119" t="s">
        <v>1744</v>
      </c>
      <c r="E314" s="148"/>
      <c r="F314" s="148"/>
      <c r="G314" s="23"/>
      <c r="H314" s="120"/>
      <c r="I314" s="121"/>
      <c r="J314" s="120"/>
      <c r="K314" s="120"/>
      <c r="L314" s="122"/>
      <c r="M314" s="122"/>
      <c r="N314" s="23"/>
      <c r="O314" s="120"/>
      <c r="P314" s="120"/>
      <c r="Q314" s="120"/>
      <c r="R314" s="122"/>
      <c r="S314" s="120"/>
      <c r="T314" s="120"/>
      <c r="U314" s="23"/>
      <c r="V314" s="23"/>
      <c r="W314" s="23"/>
      <c r="X314" s="23"/>
      <c r="Y314" s="23"/>
      <c r="Z314" s="23"/>
      <c r="AA314" s="23"/>
      <c r="AB314" s="23"/>
      <c r="AC314" s="23"/>
      <c r="AD314" s="23"/>
      <c r="AE314" s="23"/>
      <c r="AF314" s="23"/>
      <c r="AG314" s="23"/>
      <c r="AH314" s="23"/>
      <c r="AI314" s="23"/>
      <c r="AJ314" s="23"/>
      <c r="AK314" s="23"/>
      <c r="AL314" s="23"/>
      <c r="AM314" s="23"/>
      <c r="AN314" s="23"/>
      <c r="AO314" s="23"/>
      <c r="AP314" s="120"/>
    </row>
    <row r="315" s="123" customFormat="true" ht="73.5" hidden="true" customHeight="false" outlineLevel="0" collapsed="false">
      <c r="A315" s="108" t="s">
        <v>853</v>
      </c>
      <c r="B315" s="108" t="s">
        <v>854</v>
      </c>
      <c r="C315" s="108" t="s">
        <v>1745</v>
      </c>
      <c r="D315" s="119" t="s">
        <v>1746</v>
      </c>
      <c r="E315" s="120"/>
      <c r="F315" s="120"/>
      <c r="G315" s="120"/>
      <c r="H315" s="120"/>
      <c r="I315" s="121"/>
      <c r="J315" s="120"/>
      <c r="K315" s="120"/>
      <c r="L315" s="122"/>
      <c r="M315" s="122"/>
      <c r="N315" s="23"/>
      <c r="O315" s="120"/>
      <c r="P315" s="120"/>
      <c r="Q315" s="120"/>
      <c r="R315" s="122"/>
      <c r="S315" s="120"/>
      <c r="T315" s="120"/>
      <c r="U315" s="23"/>
      <c r="V315" s="23"/>
      <c r="W315" s="23"/>
      <c r="X315" s="23"/>
      <c r="Y315" s="23"/>
      <c r="Z315" s="23"/>
      <c r="AA315" s="23"/>
      <c r="AB315" s="23"/>
      <c r="AC315" s="23"/>
      <c r="AD315" s="23"/>
      <c r="AE315" s="23"/>
      <c r="AF315" s="143"/>
      <c r="AG315" s="23"/>
      <c r="AH315" s="23"/>
      <c r="AI315" s="23"/>
      <c r="AJ315" s="23"/>
      <c r="AK315" s="23"/>
      <c r="AL315" s="23"/>
      <c r="AM315" s="23"/>
      <c r="AN315" s="23"/>
      <c r="AO315" s="23"/>
      <c r="AP315" s="120"/>
    </row>
    <row r="316" s="118" customFormat="true" ht="37.5" hidden="true" customHeight="true" outlineLevel="0" collapsed="false">
      <c r="A316" s="108" t="s">
        <v>853</v>
      </c>
      <c r="B316" s="108" t="s">
        <v>1747</v>
      </c>
      <c r="C316" s="23" t="s">
        <v>1745</v>
      </c>
      <c r="D316" s="107" t="s">
        <v>1748</v>
      </c>
      <c r="E316" s="225"/>
      <c r="F316" s="226"/>
      <c r="G316" s="226"/>
      <c r="H316" s="120"/>
      <c r="I316" s="121"/>
      <c r="J316" s="120"/>
      <c r="K316" s="120"/>
      <c r="L316" s="122"/>
      <c r="M316" s="122"/>
      <c r="N316" s="112"/>
      <c r="O316" s="120"/>
      <c r="P316" s="120"/>
      <c r="Q316" s="120"/>
      <c r="R316" s="122"/>
      <c r="S316" s="120"/>
      <c r="T316" s="120"/>
      <c r="U316" s="222"/>
      <c r="V316" s="112"/>
      <c r="W316" s="222"/>
      <c r="X316" s="112"/>
      <c r="Y316" s="112"/>
      <c r="Z316" s="112"/>
      <c r="AA316" s="112"/>
      <c r="AB316" s="112"/>
      <c r="AC316" s="112"/>
      <c r="AD316" s="112"/>
      <c r="AE316" s="112"/>
      <c r="AF316" s="112"/>
      <c r="AG316" s="112"/>
      <c r="AH316" s="112"/>
      <c r="AI316" s="112"/>
      <c r="AJ316" s="112"/>
      <c r="AK316" s="112"/>
      <c r="AL316" s="112"/>
      <c r="AM316" s="112"/>
      <c r="AN316" s="112"/>
      <c r="AO316" s="112"/>
      <c r="AP316" s="112"/>
    </row>
    <row r="317" s="123" customFormat="true" ht="51" hidden="true" customHeight="true" outlineLevel="0" collapsed="false">
      <c r="A317" s="108" t="s">
        <v>928</v>
      </c>
      <c r="B317" s="108" t="s">
        <v>980</v>
      </c>
      <c r="C317" s="108" t="s">
        <v>1749</v>
      </c>
      <c r="D317" s="108" t="s">
        <v>1750</v>
      </c>
      <c r="E317" s="120"/>
      <c r="F317" s="120"/>
      <c r="G317" s="120"/>
      <c r="H317" s="120"/>
      <c r="I317" s="121"/>
      <c r="J317" s="120"/>
      <c r="K317" s="120"/>
      <c r="L317" s="122"/>
      <c r="M317" s="122"/>
      <c r="N317" s="23"/>
      <c r="O317" s="120"/>
      <c r="P317" s="120"/>
      <c r="Q317" s="120"/>
      <c r="R317" s="122"/>
      <c r="S317" s="120"/>
      <c r="T317" s="120"/>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row>
    <row r="318" s="123" customFormat="true" ht="93" hidden="true" customHeight="true" outlineLevel="0" collapsed="false">
      <c r="A318" s="108" t="s">
        <v>928</v>
      </c>
      <c r="B318" s="108" t="s">
        <v>963</v>
      </c>
      <c r="C318" s="108" t="s">
        <v>1751</v>
      </c>
      <c r="D318" s="108" t="s">
        <v>1752</v>
      </c>
      <c r="E318" s="120"/>
      <c r="F318" s="120"/>
      <c r="G318" s="120"/>
      <c r="H318" s="120"/>
      <c r="I318" s="121"/>
      <c r="J318" s="120"/>
      <c r="K318" s="120"/>
      <c r="L318" s="122"/>
      <c r="M318" s="122"/>
      <c r="N318" s="23"/>
      <c r="O318" s="120"/>
      <c r="P318" s="120"/>
      <c r="Q318" s="120"/>
      <c r="R318" s="122"/>
      <c r="S318" s="120"/>
      <c r="T318" s="120"/>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row>
    <row r="319" customFormat="false" ht="63.75" hidden="true" customHeight="true" outlineLevel="0" collapsed="false">
      <c r="A319" s="106" t="s">
        <v>928</v>
      </c>
      <c r="B319" s="107" t="s">
        <v>1753</v>
      </c>
      <c r="C319" s="106" t="s">
        <v>1754</v>
      </c>
      <c r="D319" s="106" t="s">
        <v>1755</v>
      </c>
      <c r="E319" s="120"/>
      <c r="F319" s="120"/>
      <c r="G319" s="120"/>
      <c r="H319" s="120"/>
      <c r="I319" s="121"/>
      <c r="J319" s="120"/>
      <c r="K319" s="120"/>
      <c r="L319" s="122"/>
      <c r="M319" s="122"/>
      <c r="O319" s="120"/>
      <c r="P319" s="120"/>
      <c r="Q319" s="120"/>
      <c r="R319" s="122"/>
      <c r="S319" s="120"/>
      <c r="T319" s="120"/>
    </row>
    <row r="320" s="123" customFormat="true" ht="63.75" hidden="true" customHeight="true" outlineLevel="0" collapsed="false">
      <c r="A320" s="108" t="s">
        <v>928</v>
      </c>
      <c r="B320" s="108" t="s">
        <v>963</v>
      </c>
      <c r="C320" s="108" t="s">
        <v>1756</v>
      </c>
      <c r="D320" s="108" t="s">
        <v>1757</v>
      </c>
      <c r="E320" s="120"/>
      <c r="F320" s="120"/>
      <c r="G320" s="120"/>
      <c r="H320" s="120"/>
      <c r="I320" s="121"/>
      <c r="J320" s="120"/>
      <c r="K320" s="120"/>
      <c r="L320" s="122"/>
      <c r="M320" s="122"/>
      <c r="N320" s="23"/>
      <c r="O320" s="120"/>
      <c r="P320" s="120"/>
      <c r="Q320" s="120"/>
      <c r="R320" s="122"/>
      <c r="S320" s="120"/>
      <c r="T320" s="120"/>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row>
    <row r="321" s="136" customFormat="true" ht="63.75" hidden="true" customHeight="true" outlineLevel="0" collapsed="false">
      <c r="A321" s="108" t="s">
        <v>928</v>
      </c>
      <c r="B321" s="69" t="s">
        <v>963</v>
      </c>
      <c r="C321" s="69" t="s">
        <v>1758</v>
      </c>
      <c r="D321" s="69" t="s">
        <v>1759</v>
      </c>
      <c r="E321" s="121"/>
      <c r="F321" s="121"/>
      <c r="G321" s="121"/>
      <c r="H321" s="121"/>
      <c r="I321" s="121"/>
      <c r="J321" s="121"/>
      <c r="K321" s="121"/>
      <c r="L321" s="125"/>
      <c r="M321" s="125"/>
      <c r="N321" s="23"/>
      <c r="O321" s="121"/>
      <c r="P321" s="121"/>
      <c r="Q321" s="121"/>
      <c r="R321" s="125"/>
      <c r="S321" s="121"/>
      <c r="T321" s="121"/>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row>
    <row r="322" s="123" customFormat="true" ht="117" hidden="true" customHeight="true" outlineLevel="0" collapsed="false">
      <c r="A322" s="108" t="s">
        <v>928</v>
      </c>
      <c r="B322" s="108" t="s">
        <v>963</v>
      </c>
      <c r="C322" s="108" t="s">
        <v>1760</v>
      </c>
      <c r="D322" s="119" t="s">
        <v>1761</v>
      </c>
      <c r="E322" s="120"/>
      <c r="F322" s="120"/>
      <c r="G322" s="120"/>
      <c r="H322" s="120"/>
      <c r="I322" s="121"/>
      <c r="J322" s="120"/>
      <c r="K322" s="120"/>
      <c r="L322" s="122"/>
      <c r="M322" s="122"/>
      <c r="N322" s="120"/>
      <c r="O322" s="120"/>
      <c r="P322" s="120"/>
      <c r="Q322" s="120"/>
      <c r="R322" s="122"/>
      <c r="S322" s="120"/>
      <c r="T322" s="120"/>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row>
    <row r="323" s="123" customFormat="true" ht="46.5" hidden="true" customHeight="false" outlineLevel="0" collapsed="false">
      <c r="A323" s="108" t="s">
        <v>928</v>
      </c>
      <c r="B323" s="108" t="s">
        <v>963</v>
      </c>
      <c r="C323" s="108" t="s">
        <v>1762</v>
      </c>
      <c r="D323" s="108" t="s">
        <v>1763</v>
      </c>
      <c r="E323" s="120"/>
      <c r="F323" s="120"/>
      <c r="G323" s="120"/>
      <c r="H323" s="120"/>
      <c r="I323" s="121"/>
      <c r="J323" s="120"/>
      <c r="K323" s="120"/>
      <c r="L323" s="122"/>
      <c r="M323" s="122"/>
      <c r="N323" s="23"/>
      <c r="O323" s="120"/>
      <c r="P323" s="120"/>
      <c r="Q323" s="120"/>
      <c r="R323" s="122"/>
      <c r="S323" s="120"/>
      <c r="T323" s="120"/>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row>
    <row r="324" s="123" customFormat="true" ht="51" hidden="true" customHeight="true" outlineLevel="0" collapsed="false">
      <c r="A324" s="108" t="s">
        <v>928</v>
      </c>
      <c r="B324" s="108" t="s">
        <v>929</v>
      </c>
      <c r="C324" s="108" t="s">
        <v>1764</v>
      </c>
      <c r="D324" s="119" t="s">
        <v>1765</v>
      </c>
      <c r="E324" s="121"/>
      <c r="F324" s="121"/>
      <c r="G324" s="120"/>
      <c r="H324" s="120"/>
      <c r="I324" s="121"/>
      <c r="J324" s="120"/>
      <c r="K324" s="120"/>
      <c r="L324" s="125"/>
      <c r="M324" s="125"/>
      <c r="N324" s="23"/>
      <c r="O324" s="120"/>
      <c r="P324" s="120"/>
      <c r="Q324" s="120"/>
      <c r="R324" s="122"/>
      <c r="S324" s="120"/>
      <c r="T324" s="120"/>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row>
    <row r="325" s="123" customFormat="true" ht="107.25" hidden="true" customHeight="true" outlineLevel="0" collapsed="false">
      <c r="A325" s="108" t="s">
        <v>928</v>
      </c>
      <c r="B325" s="108" t="s">
        <v>963</v>
      </c>
      <c r="C325" s="108" t="s">
        <v>1766</v>
      </c>
      <c r="D325" s="119" t="s">
        <v>1767</v>
      </c>
      <c r="E325" s="165"/>
      <c r="F325" s="165"/>
      <c r="G325" s="165"/>
      <c r="H325" s="120"/>
      <c r="I325" s="121"/>
      <c r="J325" s="120"/>
      <c r="K325" s="120"/>
      <c r="L325" s="166"/>
      <c r="M325" s="166"/>
      <c r="N325" s="23"/>
      <c r="O325" s="120"/>
      <c r="P325" s="120"/>
      <c r="Q325" s="120"/>
      <c r="R325" s="122"/>
      <c r="S325" s="120"/>
      <c r="T325" s="120"/>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row>
    <row r="326" customFormat="false" ht="38.25" hidden="true" customHeight="true" outlineLevel="0" collapsed="false">
      <c r="A326" s="127" t="s">
        <v>928</v>
      </c>
      <c r="B326" s="128" t="s">
        <v>303</v>
      </c>
      <c r="C326" s="108" t="s">
        <v>1768</v>
      </c>
      <c r="D326" s="128" t="s">
        <v>1769</v>
      </c>
      <c r="E326" s="120"/>
      <c r="F326" s="120"/>
      <c r="G326" s="120"/>
      <c r="H326" s="120"/>
      <c r="I326" s="121"/>
      <c r="J326" s="120"/>
      <c r="K326" s="120"/>
      <c r="L326" s="122"/>
      <c r="M326" s="122"/>
      <c r="O326" s="120"/>
      <c r="P326" s="120"/>
      <c r="Q326" s="120"/>
      <c r="R326" s="122"/>
      <c r="S326" s="120"/>
      <c r="T326" s="120"/>
    </row>
    <row r="327" s="123" customFormat="true" ht="38.25" hidden="true" customHeight="true" outlineLevel="0" collapsed="false">
      <c r="A327" s="108" t="s">
        <v>928</v>
      </c>
      <c r="B327" s="108" t="s">
        <v>946</v>
      </c>
      <c r="C327" s="108" t="s">
        <v>1770</v>
      </c>
      <c r="D327" s="119" t="s">
        <v>1771</v>
      </c>
      <c r="E327" s="120"/>
      <c r="F327" s="120"/>
      <c r="G327" s="120"/>
      <c r="H327" s="120"/>
      <c r="I327" s="121"/>
      <c r="J327" s="120"/>
      <c r="K327" s="120"/>
      <c r="L327" s="122"/>
      <c r="M327" s="122"/>
      <c r="N327" s="23"/>
      <c r="O327" s="120"/>
      <c r="P327" s="120"/>
      <c r="Q327" s="120"/>
      <c r="R327" s="122"/>
      <c r="S327" s="120"/>
      <c r="T327" s="120"/>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row>
    <row r="328" s="123" customFormat="true" ht="38.25" hidden="true" customHeight="true" outlineLevel="0" collapsed="false">
      <c r="A328" s="108" t="s">
        <v>928</v>
      </c>
      <c r="B328" s="108" t="s">
        <v>988</v>
      </c>
      <c r="C328" s="108" t="s">
        <v>1772</v>
      </c>
      <c r="D328" s="108" t="s">
        <v>1773</v>
      </c>
      <c r="E328" s="120"/>
      <c r="F328" s="120"/>
      <c r="G328" s="120"/>
      <c r="H328" s="120"/>
      <c r="I328" s="121"/>
      <c r="J328" s="120"/>
      <c r="K328" s="120"/>
      <c r="L328" s="122"/>
      <c r="M328" s="122"/>
      <c r="N328" s="23"/>
      <c r="O328" s="120"/>
      <c r="P328" s="120"/>
      <c r="Q328" s="120"/>
      <c r="R328" s="122"/>
      <c r="S328" s="120"/>
      <c r="T328" s="120"/>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row>
    <row r="329" s="123" customFormat="true" ht="38.25" hidden="true" customHeight="true" outlineLevel="0" collapsed="false">
      <c r="A329" s="108" t="s">
        <v>928</v>
      </c>
      <c r="B329" s="108" t="s">
        <v>992</v>
      </c>
      <c r="C329" s="108" t="s">
        <v>1774</v>
      </c>
      <c r="D329" s="108" t="s">
        <v>1775</v>
      </c>
      <c r="E329" s="120"/>
      <c r="F329" s="120"/>
      <c r="G329" s="120"/>
      <c r="H329" s="120"/>
      <c r="I329" s="121"/>
      <c r="J329" s="120"/>
      <c r="K329" s="120"/>
      <c r="L329" s="122"/>
      <c r="M329" s="122"/>
      <c r="N329" s="23"/>
      <c r="O329" s="120"/>
      <c r="P329" s="120"/>
      <c r="Q329" s="120"/>
      <c r="R329" s="122"/>
      <c r="S329" s="120"/>
      <c r="T329" s="120"/>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row>
    <row r="330" s="123" customFormat="true" ht="44.25" hidden="true" customHeight="true" outlineLevel="0" collapsed="false">
      <c r="A330" s="108" t="s">
        <v>928</v>
      </c>
      <c r="B330" s="108" t="s">
        <v>252</v>
      </c>
      <c r="C330" s="108" t="s">
        <v>1776</v>
      </c>
      <c r="D330" s="119" t="s">
        <v>1777</v>
      </c>
      <c r="E330" s="120"/>
      <c r="F330" s="120"/>
      <c r="G330" s="120"/>
      <c r="H330" s="120"/>
      <c r="I330" s="121"/>
      <c r="J330" s="120"/>
      <c r="K330" s="120"/>
      <c r="L330" s="122"/>
      <c r="M330" s="122"/>
      <c r="N330" s="23"/>
      <c r="O330" s="120"/>
      <c r="P330" s="120"/>
      <c r="Q330" s="120"/>
      <c r="R330" s="122"/>
      <c r="S330" s="120"/>
      <c r="T330" s="120"/>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row>
    <row r="331" s="123" customFormat="true" ht="28.5" hidden="true" customHeight="false" outlineLevel="0" collapsed="false">
      <c r="A331" s="108" t="s">
        <v>928</v>
      </c>
      <c r="B331" s="108" t="s">
        <v>972</v>
      </c>
      <c r="C331" s="108" t="s">
        <v>1778</v>
      </c>
      <c r="D331" s="119" t="s">
        <v>1779</v>
      </c>
      <c r="E331" s="120"/>
      <c r="F331" s="120"/>
      <c r="G331" s="120"/>
      <c r="H331" s="120"/>
      <c r="I331" s="121"/>
      <c r="J331" s="120"/>
      <c r="K331" s="120"/>
      <c r="L331" s="122"/>
      <c r="M331" s="122"/>
      <c r="N331" s="23"/>
      <c r="O331" s="120"/>
      <c r="P331" s="120"/>
      <c r="Q331" s="120"/>
      <c r="R331" s="122"/>
      <c r="S331" s="120"/>
      <c r="T331" s="120"/>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row>
    <row r="332" s="123" customFormat="true" ht="66.75" hidden="true" customHeight="true" outlineLevel="0" collapsed="false">
      <c r="A332" s="108" t="s">
        <v>928</v>
      </c>
      <c r="B332" s="108" t="s">
        <v>929</v>
      </c>
      <c r="C332" s="108" t="s">
        <v>1780</v>
      </c>
      <c r="D332" s="108" t="s">
        <v>1781</v>
      </c>
      <c r="E332" s="121"/>
      <c r="F332" s="121"/>
      <c r="G332" s="121"/>
      <c r="H332" s="120"/>
      <c r="I332" s="121"/>
      <c r="J332" s="120"/>
      <c r="K332" s="120"/>
      <c r="L332" s="125"/>
      <c r="M332" s="125"/>
      <c r="N332" s="23"/>
      <c r="O332" s="120"/>
      <c r="P332" s="120"/>
      <c r="Q332" s="120"/>
      <c r="R332" s="122"/>
      <c r="S332" s="120"/>
      <c r="T332" s="120"/>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row>
    <row r="333" s="123" customFormat="true" ht="38.25" hidden="true" customHeight="true" outlineLevel="0" collapsed="false">
      <c r="A333" s="108" t="s">
        <v>928</v>
      </c>
      <c r="B333" s="108" t="s">
        <v>992</v>
      </c>
      <c r="C333" s="108" t="s">
        <v>1782</v>
      </c>
      <c r="D333" s="119" t="s">
        <v>1783</v>
      </c>
      <c r="E333" s="120"/>
      <c r="F333" s="120"/>
      <c r="G333" s="120"/>
      <c r="H333" s="120"/>
      <c r="I333" s="121"/>
      <c r="J333" s="120"/>
      <c r="K333" s="120"/>
      <c r="L333" s="122"/>
      <c r="M333" s="122"/>
      <c r="N333" s="23"/>
      <c r="O333" s="120"/>
      <c r="P333" s="120"/>
      <c r="Q333" s="120"/>
      <c r="R333" s="122"/>
      <c r="S333" s="120"/>
      <c r="T333" s="120"/>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row>
    <row r="334" customFormat="false" ht="140.25" hidden="true" customHeight="true" outlineLevel="0" collapsed="false">
      <c r="A334" s="127" t="s">
        <v>928</v>
      </c>
      <c r="B334" s="128" t="s">
        <v>181</v>
      </c>
      <c r="C334" s="108" t="s">
        <v>1784</v>
      </c>
      <c r="D334" s="107" t="s">
        <v>1785</v>
      </c>
      <c r="E334" s="120"/>
      <c r="F334" s="120"/>
      <c r="G334" s="120"/>
      <c r="H334" s="120"/>
      <c r="I334" s="121"/>
      <c r="J334" s="120"/>
      <c r="K334" s="120"/>
      <c r="L334" s="122"/>
      <c r="M334" s="122"/>
      <c r="O334" s="120"/>
      <c r="P334" s="120"/>
      <c r="Q334" s="120"/>
      <c r="R334" s="122"/>
      <c r="S334" s="120"/>
      <c r="T334" s="120"/>
      <c r="AQ334" s="227"/>
    </row>
    <row r="335" s="123" customFormat="true" ht="38.25" hidden="true" customHeight="true" outlineLevel="0" collapsed="false">
      <c r="A335" s="108" t="s">
        <v>928</v>
      </c>
      <c r="B335" s="108" t="s">
        <v>988</v>
      </c>
      <c r="C335" s="108" t="s">
        <v>1786</v>
      </c>
      <c r="D335" s="108" t="s">
        <v>1787</v>
      </c>
      <c r="E335" s="120"/>
      <c r="F335" s="120"/>
      <c r="G335" s="120"/>
      <c r="H335" s="120"/>
      <c r="I335" s="121"/>
      <c r="J335" s="120"/>
      <c r="K335" s="120"/>
      <c r="L335" s="122"/>
      <c r="M335" s="122"/>
      <c r="N335" s="23"/>
      <c r="O335" s="120"/>
      <c r="P335" s="120"/>
      <c r="Q335" s="120"/>
      <c r="R335" s="122"/>
      <c r="S335" s="120"/>
      <c r="T335" s="120"/>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row>
    <row r="336" s="123" customFormat="true" ht="38.25" hidden="true" customHeight="true" outlineLevel="0" collapsed="false">
      <c r="A336" s="108" t="s">
        <v>928</v>
      </c>
      <c r="B336" s="108" t="s">
        <v>988</v>
      </c>
      <c r="C336" s="108" t="s">
        <v>1788</v>
      </c>
      <c r="D336" s="108" t="s">
        <v>1789</v>
      </c>
      <c r="E336" s="120"/>
      <c r="F336" s="120"/>
      <c r="G336" s="120"/>
      <c r="H336" s="120"/>
      <c r="I336" s="121"/>
      <c r="J336" s="120"/>
      <c r="K336" s="120"/>
      <c r="L336" s="122"/>
      <c r="M336" s="122"/>
      <c r="N336" s="23"/>
      <c r="O336" s="120"/>
      <c r="P336" s="120"/>
      <c r="Q336" s="120"/>
      <c r="R336" s="122"/>
      <c r="S336" s="120"/>
      <c r="T336" s="120"/>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row>
    <row r="337" customFormat="false" ht="83.25" hidden="true" customHeight="true" outlineLevel="0" collapsed="false">
      <c r="A337" s="127" t="s">
        <v>928</v>
      </c>
      <c r="B337" s="128" t="s">
        <v>181</v>
      </c>
      <c r="C337" s="108" t="s">
        <v>1790</v>
      </c>
      <c r="D337" s="107" t="s">
        <v>1791</v>
      </c>
      <c r="E337" s="120"/>
      <c r="F337" s="120"/>
      <c r="G337" s="120"/>
      <c r="H337" s="120"/>
      <c r="I337" s="121"/>
      <c r="J337" s="120"/>
      <c r="K337" s="120"/>
      <c r="L337" s="122"/>
      <c r="M337" s="122"/>
      <c r="O337" s="120"/>
      <c r="P337" s="120"/>
      <c r="Q337" s="120"/>
      <c r="R337" s="122"/>
      <c r="S337" s="120"/>
      <c r="T337" s="120"/>
    </row>
    <row r="338" s="123" customFormat="true" ht="66.75" hidden="true" customHeight="true" outlineLevel="0" collapsed="false">
      <c r="A338" s="108" t="s">
        <v>928</v>
      </c>
      <c r="B338" s="108" t="s">
        <v>929</v>
      </c>
      <c r="C338" s="108" t="s">
        <v>1792</v>
      </c>
      <c r="D338" s="119" t="s">
        <v>1793</v>
      </c>
      <c r="E338" s="121"/>
      <c r="F338" s="121"/>
      <c r="G338" s="120"/>
      <c r="H338" s="120"/>
      <c r="I338" s="121"/>
      <c r="J338" s="120"/>
      <c r="K338" s="120"/>
      <c r="L338" s="125"/>
      <c r="M338" s="125"/>
      <c r="N338" s="23"/>
      <c r="O338" s="120"/>
      <c r="P338" s="120"/>
      <c r="Q338" s="120"/>
      <c r="R338" s="122"/>
      <c r="S338" s="120"/>
      <c r="T338" s="120"/>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row>
    <row r="339" s="161" customFormat="true" ht="131.25" hidden="true" customHeight="true" outlineLevel="0" collapsed="false">
      <c r="A339" s="108" t="s">
        <v>928</v>
      </c>
      <c r="B339" s="108" t="s">
        <v>963</v>
      </c>
      <c r="C339" s="108" t="s">
        <v>1794</v>
      </c>
      <c r="D339" s="119" t="s">
        <v>1795</v>
      </c>
      <c r="E339" s="165"/>
      <c r="F339" s="165"/>
      <c r="G339" s="165"/>
      <c r="H339" s="120"/>
      <c r="I339" s="121"/>
      <c r="J339" s="120"/>
      <c r="K339" s="120"/>
      <c r="L339" s="166"/>
      <c r="M339" s="166"/>
      <c r="N339" s="23"/>
      <c r="O339" s="120"/>
      <c r="P339" s="120"/>
      <c r="Q339" s="120"/>
      <c r="R339" s="122"/>
      <c r="S339" s="120"/>
      <c r="T339" s="120"/>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row>
    <row r="340" s="136" customFormat="true" ht="63.75" hidden="true" customHeight="true" outlineLevel="0" collapsed="false">
      <c r="A340" s="108" t="s">
        <v>928</v>
      </c>
      <c r="B340" s="69" t="s">
        <v>963</v>
      </c>
      <c r="C340" s="69" t="s">
        <v>1796</v>
      </c>
      <c r="D340" s="69" t="s">
        <v>1797</v>
      </c>
      <c r="E340" s="121"/>
      <c r="F340" s="121"/>
      <c r="G340" s="165"/>
      <c r="H340" s="121"/>
      <c r="I340" s="121"/>
      <c r="J340" s="121"/>
      <c r="K340" s="121"/>
      <c r="L340" s="125"/>
      <c r="M340" s="125"/>
      <c r="N340" s="23"/>
      <c r="O340" s="121"/>
      <c r="P340" s="121"/>
      <c r="Q340" s="121"/>
      <c r="R340" s="125"/>
      <c r="S340" s="121"/>
      <c r="T340" s="121"/>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row>
    <row r="341" s="123" customFormat="true" ht="192" hidden="true" customHeight="true" outlineLevel="0" collapsed="false">
      <c r="A341" s="108" t="s">
        <v>928</v>
      </c>
      <c r="B341" s="43" t="s">
        <v>937</v>
      </c>
      <c r="C341" s="108" t="s">
        <v>1798</v>
      </c>
      <c r="D341" s="119" t="s">
        <v>1799</v>
      </c>
      <c r="E341" s="120"/>
      <c r="F341" s="120"/>
      <c r="G341" s="120"/>
      <c r="H341" s="120"/>
      <c r="I341" s="121"/>
      <c r="J341" s="120"/>
      <c r="K341" s="120"/>
      <c r="L341" s="122"/>
      <c r="M341" s="122"/>
      <c r="N341" s="23"/>
      <c r="O341" s="120"/>
      <c r="P341" s="120"/>
      <c r="Q341" s="120"/>
      <c r="R341" s="122"/>
      <c r="S341" s="120"/>
      <c r="T341" s="120"/>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row>
    <row r="342" s="123" customFormat="true" ht="89.25" hidden="true" customHeight="true" outlineLevel="0" collapsed="false">
      <c r="A342" s="108" t="s">
        <v>928</v>
      </c>
      <c r="B342" s="108" t="s">
        <v>963</v>
      </c>
      <c r="C342" s="108" t="s">
        <v>1800</v>
      </c>
      <c r="D342" s="119" t="s">
        <v>1801</v>
      </c>
      <c r="E342" s="120"/>
      <c r="F342" s="120"/>
      <c r="G342" s="120"/>
      <c r="H342" s="120"/>
      <c r="I342" s="121"/>
      <c r="J342" s="120"/>
      <c r="K342" s="120"/>
      <c r="L342" s="122"/>
      <c r="M342" s="122"/>
      <c r="N342" s="23"/>
      <c r="O342" s="120"/>
      <c r="P342" s="120"/>
      <c r="Q342" s="120"/>
      <c r="R342" s="122"/>
      <c r="S342" s="120"/>
      <c r="T342" s="120"/>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row>
    <row r="343" s="123" customFormat="true" ht="130.5" hidden="true" customHeight="true" outlineLevel="0" collapsed="false">
      <c r="A343" s="108" t="s">
        <v>928</v>
      </c>
      <c r="B343" s="108" t="s">
        <v>954</v>
      </c>
      <c r="C343" s="108" t="s">
        <v>1802</v>
      </c>
      <c r="D343" s="119" t="s">
        <v>1803</v>
      </c>
      <c r="E343" s="120"/>
      <c r="F343" s="120"/>
      <c r="G343" s="120"/>
      <c r="H343" s="120"/>
      <c r="I343" s="121"/>
      <c r="J343" s="120"/>
      <c r="K343" s="120"/>
      <c r="L343" s="122"/>
      <c r="M343" s="122"/>
      <c r="N343" s="69"/>
      <c r="O343" s="120"/>
      <c r="P343" s="120"/>
      <c r="Q343" s="120"/>
      <c r="R343" s="122"/>
      <c r="S343" s="120"/>
      <c r="T343" s="120"/>
      <c r="U343" s="69"/>
      <c r="V343" s="69"/>
      <c r="W343" s="69"/>
      <c r="X343" s="69"/>
      <c r="Y343" s="23"/>
      <c r="Z343" s="69"/>
      <c r="AA343" s="23"/>
      <c r="AB343" s="23"/>
      <c r="AC343" s="23"/>
      <c r="AD343" s="23"/>
      <c r="AE343" s="23"/>
      <c r="AF343" s="23"/>
      <c r="AG343" s="23"/>
      <c r="AH343" s="23"/>
      <c r="AI343" s="23"/>
      <c r="AJ343" s="23"/>
      <c r="AK343" s="23"/>
      <c r="AL343" s="23"/>
      <c r="AM343" s="23"/>
      <c r="AN343" s="23"/>
      <c r="AO343" s="69"/>
      <c r="AP343" s="69"/>
    </row>
    <row r="344" s="118" customFormat="true" ht="73.5" hidden="true" customHeight="true" outlineLevel="0" collapsed="false">
      <c r="A344" s="10" t="s">
        <v>589</v>
      </c>
      <c r="B344" s="10" t="s">
        <v>1804</v>
      </c>
      <c r="C344" s="108" t="s">
        <v>1805</v>
      </c>
      <c r="D344" s="108" t="s">
        <v>1805</v>
      </c>
      <c r="E344" s="120"/>
      <c r="F344" s="120"/>
      <c r="G344" s="120"/>
      <c r="H344" s="120"/>
      <c r="I344" s="121"/>
      <c r="J344" s="120"/>
      <c r="K344" s="120"/>
      <c r="L344" s="122"/>
      <c r="M344" s="122"/>
      <c r="N344" s="112"/>
      <c r="O344" s="120"/>
      <c r="P344" s="120"/>
      <c r="Q344" s="120"/>
      <c r="R344" s="122"/>
      <c r="S344" s="120"/>
      <c r="T344" s="120"/>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09"/>
    </row>
    <row r="345" s="123" customFormat="true" ht="45" hidden="true" customHeight="true" outlineLevel="0" collapsed="false">
      <c r="A345" s="10" t="s">
        <v>332</v>
      </c>
      <c r="B345" s="10" t="s">
        <v>356</v>
      </c>
      <c r="C345" s="13" t="s">
        <v>1806</v>
      </c>
      <c r="D345" s="108" t="s">
        <v>1807</v>
      </c>
      <c r="E345" s="120"/>
      <c r="F345" s="120"/>
      <c r="G345" s="120"/>
      <c r="H345" s="120"/>
      <c r="I345" s="121"/>
      <c r="J345" s="120"/>
      <c r="K345" s="120"/>
      <c r="L345" s="122"/>
      <c r="M345" s="122"/>
      <c r="N345" s="23"/>
      <c r="O345" s="120"/>
      <c r="P345" s="120"/>
      <c r="Q345" s="120"/>
      <c r="R345" s="122"/>
      <c r="S345" s="120"/>
      <c r="T345" s="120"/>
      <c r="U345" s="23"/>
      <c r="V345" s="23"/>
      <c r="W345" s="23"/>
      <c r="X345" s="23"/>
      <c r="Y345" s="23"/>
      <c r="Z345" s="23"/>
      <c r="AA345" s="23"/>
      <c r="AB345" s="23"/>
      <c r="AC345" s="23"/>
      <c r="AD345" s="23"/>
      <c r="AE345" s="23"/>
      <c r="AF345" s="23"/>
      <c r="AG345" s="23"/>
      <c r="AH345" s="23"/>
      <c r="AI345" s="23"/>
      <c r="AJ345" s="23"/>
      <c r="AK345" s="23"/>
      <c r="AL345" s="23"/>
      <c r="AM345" s="23"/>
      <c r="AN345" s="23"/>
      <c r="AO345" s="23"/>
      <c r="AP345" s="184"/>
    </row>
    <row r="346" s="168" customFormat="true" ht="156.75" hidden="true" customHeight="true" outlineLevel="0" collapsed="false">
      <c r="A346" s="164"/>
      <c r="B346" s="164"/>
      <c r="C346" s="164"/>
      <c r="D346" s="213"/>
      <c r="E346" s="213"/>
      <c r="F346" s="213"/>
      <c r="G346" s="213"/>
      <c r="H346" s="213"/>
      <c r="I346" s="213"/>
      <c r="J346" s="213"/>
      <c r="K346" s="213"/>
      <c r="L346" s="228"/>
      <c r="M346" s="228"/>
      <c r="N346" s="213"/>
      <c r="O346" s="213"/>
      <c r="P346" s="213"/>
      <c r="Q346" s="213"/>
      <c r="R346" s="228"/>
      <c r="S346" s="165"/>
      <c r="T346" s="213"/>
      <c r="U346" s="213"/>
      <c r="V346" s="213"/>
      <c r="W346" s="213"/>
      <c r="X346" s="167"/>
      <c r="Y346" s="213"/>
      <c r="Z346" s="213"/>
      <c r="AA346" s="213"/>
      <c r="AB346" s="213"/>
      <c r="AC346" s="213"/>
      <c r="AD346" s="213"/>
      <c r="AE346" s="213"/>
      <c r="AF346" s="213"/>
      <c r="AG346" s="213"/>
      <c r="AH346" s="213"/>
      <c r="AI346" s="213"/>
      <c r="AJ346" s="213"/>
      <c r="AK346" s="213"/>
      <c r="AL346" s="213"/>
      <c r="AM346" s="213"/>
      <c r="AN346" s="213"/>
      <c r="AO346" s="213"/>
      <c r="AP346" s="213"/>
      <c r="AQ346" s="229"/>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c r="CM346" s="230"/>
      <c r="CN346" s="230"/>
      <c r="CO346" s="230"/>
      <c r="CP346" s="230"/>
      <c r="CQ346" s="230"/>
      <c r="CR346" s="230"/>
      <c r="CS346" s="230"/>
      <c r="CT346" s="230"/>
      <c r="CU346" s="230"/>
      <c r="CV346" s="230"/>
      <c r="CW346" s="230"/>
      <c r="CX346" s="230"/>
      <c r="CY346" s="230"/>
      <c r="CZ346" s="230"/>
      <c r="DA346" s="230"/>
      <c r="DB346" s="230"/>
      <c r="DC346" s="230"/>
      <c r="DD346" s="230"/>
      <c r="DE346" s="230"/>
      <c r="DF346" s="230"/>
      <c r="DG346" s="230"/>
      <c r="DH346" s="230"/>
      <c r="DI346" s="230"/>
      <c r="DJ346" s="230"/>
      <c r="DK346" s="230"/>
      <c r="DL346" s="230"/>
      <c r="DM346" s="230"/>
      <c r="DN346" s="230"/>
      <c r="DO346" s="230"/>
      <c r="DP346" s="230"/>
      <c r="DQ346" s="230"/>
    </row>
    <row r="347" s="136" customFormat="true" ht="73.9" hidden="true" customHeight="true" outlineLevel="0" collapsed="false">
      <c r="A347" s="69" t="s">
        <v>217</v>
      </c>
      <c r="B347" s="43" t="s">
        <v>271</v>
      </c>
      <c r="C347" s="69" t="s">
        <v>1808</v>
      </c>
      <c r="D347" s="69" t="s">
        <v>1809</v>
      </c>
      <c r="E347" s="121"/>
      <c r="F347" s="121"/>
      <c r="G347" s="121"/>
      <c r="H347" s="121"/>
      <c r="I347" s="121"/>
      <c r="J347" s="121"/>
      <c r="K347" s="121"/>
      <c r="L347" s="125"/>
      <c r="M347" s="125"/>
      <c r="N347" s="23"/>
      <c r="O347" s="121"/>
      <c r="P347" s="121"/>
      <c r="Q347" s="121"/>
      <c r="R347" s="125"/>
      <c r="S347" s="121"/>
      <c r="T347" s="121"/>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1"/>
    </row>
    <row r="348" s="168" customFormat="true" ht="90" hidden="true" customHeight="true" outlineLevel="0" collapsed="false">
      <c r="A348" s="162"/>
      <c r="B348" s="163"/>
      <c r="C348" s="164"/>
      <c r="D348" s="164"/>
      <c r="E348" s="165"/>
      <c r="F348" s="165"/>
      <c r="G348" s="165"/>
      <c r="H348" s="165"/>
      <c r="I348" s="165"/>
      <c r="J348" s="165"/>
      <c r="K348" s="165"/>
      <c r="L348" s="166"/>
      <c r="M348" s="166"/>
      <c r="N348" s="232"/>
      <c r="O348" s="165"/>
      <c r="P348" s="165"/>
      <c r="Q348" s="165"/>
      <c r="R348" s="166"/>
      <c r="S348" s="165"/>
      <c r="T348" s="233"/>
      <c r="U348" s="234"/>
      <c r="V348" s="232"/>
      <c r="W348" s="235"/>
      <c r="X348" s="232"/>
      <c r="Y348" s="232"/>
      <c r="Z348" s="232"/>
      <c r="AA348" s="232"/>
      <c r="AB348" s="235"/>
      <c r="AC348" s="235"/>
      <c r="AD348" s="232"/>
      <c r="AE348" s="232"/>
      <c r="AF348" s="232"/>
      <c r="AG348" s="236"/>
      <c r="AH348" s="232"/>
      <c r="AI348" s="237"/>
      <c r="AJ348" s="237"/>
      <c r="AK348" s="235"/>
      <c r="AL348" s="232"/>
      <c r="AM348" s="235"/>
      <c r="AN348" s="235"/>
      <c r="AO348" s="235"/>
      <c r="AP348" s="235"/>
      <c r="AQ348" s="229"/>
    </row>
    <row r="349" s="168" customFormat="true" ht="114.75" hidden="true" customHeight="true" outlineLevel="0" collapsed="false">
      <c r="A349" s="162"/>
      <c r="B349" s="163"/>
      <c r="C349" s="164"/>
      <c r="D349" s="164"/>
      <c r="E349" s="165"/>
      <c r="F349" s="165"/>
      <c r="G349" s="165"/>
      <c r="H349" s="165"/>
      <c r="I349" s="165"/>
      <c r="J349" s="165"/>
      <c r="K349" s="165"/>
      <c r="L349" s="166"/>
      <c r="M349" s="166"/>
      <c r="N349" s="232"/>
      <c r="O349" s="165"/>
      <c r="P349" s="165"/>
      <c r="Q349" s="165"/>
      <c r="R349" s="166"/>
      <c r="S349" s="165"/>
      <c r="T349" s="165"/>
      <c r="U349" s="232"/>
      <c r="V349" s="232"/>
      <c r="W349" s="235"/>
      <c r="X349" s="232"/>
      <c r="Y349" s="232"/>
      <c r="Z349" s="232"/>
      <c r="AA349" s="232"/>
      <c r="AB349" s="235"/>
      <c r="AC349" s="235"/>
      <c r="AD349" s="232"/>
      <c r="AE349" s="232"/>
      <c r="AF349" s="232"/>
      <c r="AG349" s="236"/>
      <c r="AH349" s="232"/>
      <c r="AI349" s="232"/>
      <c r="AJ349" s="237"/>
      <c r="AK349" s="232"/>
      <c r="AL349" s="232"/>
      <c r="AM349" s="232"/>
      <c r="AN349" s="232"/>
      <c r="AO349" s="235"/>
      <c r="AP349" s="235"/>
      <c r="AQ349" s="229"/>
    </row>
    <row r="350" s="139" customFormat="true" ht="28.5" hidden="true" customHeight="false" outlineLevel="0" collapsed="false">
      <c r="A350" s="128" t="s">
        <v>332</v>
      </c>
      <c r="B350" s="128" t="s">
        <v>390</v>
      </c>
      <c r="C350" s="45" t="s">
        <v>1810</v>
      </c>
      <c r="D350" s="145" t="s">
        <v>1811</v>
      </c>
      <c r="E350" s="23"/>
      <c r="F350" s="23"/>
      <c r="G350" s="23"/>
      <c r="H350" s="69"/>
      <c r="I350" s="69"/>
      <c r="J350" s="23"/>
      <c r="K350" s="23"/>
      <c r="L350" s="125"/>
      <c r="M350" s="125"/>
      <c r="N350" s="69"/>
      <c r="O350" s="23"/>
      <c r="P350" s="23"/>
      <c r="Q350" s="69"/>
      <c r="R350" s="160"/>
      <c r="S350" s="120"/>
      <c r="T350" s="69"/>
      <c r="U350" s="69"/>
      <c r="V350" s="69"/>
      <c r="W350" s="23"/>
      <c r="X350" s="69"/>
      <c r="Y350" s="69"/>
      <c r="Z350" s="69"/>
      <c r="AA350" s="23"/>
      <c r="AB350" s="23"/>
      <c r="AC350" s="23"/>
      <c r="AD350" s="23"/>
      <c r="AE350" s="23"/>
      <c r="AF350" s="23"/>
      <c r="AG350" s="23"/>
      <c r="AH350" s="23"/>
      <c r="AI350" s="23"/>
      <c r="AJ350" s="23"/>
      <c r="AK350" s="23"/>
      <c r="AL350" s="23"/>
      <c r="AM350" s="23"/>
      <c r="AN350" s="23"/>
      <c r="AO350" s="23"/>
      <c r="AP350" s="23"/>
    </row>
    <row r="351" customFormat="false" ht="28.5" hidden="true" customHeight="false" outlineLevel="0" collapsed="false">
      <c r="A351" s="106" t="s">
        <v>405</v>
      </c>
      <c r="B351" s="107" t="s">
        <v>1038</v>
      </c>
      <c r="C351" s="194" t="s">
        <v>1812</v>
      </c>
      <c r="D351" s="174" t="s">
        <v>1813</v>
      </c>
    </row>
    <row r="352" s="123" customFormat="true" ht="37.5" hidden="true" customHeight="false" outlineLevel="0" collapsed="false">
      <c r="A352" s="108" t="s">
        <v>658</v>
      </c>
      <c r="B352" s="108" t="s">
        <v>676</v>
      </c>
      <c r="C352" s="45" t="s">
        <v>1814</v>
      </c>
      <c r="D352" s="155" t="s">
        <v>1815</v>
      </c>
      <c r="E352" s="23"/>
      <c r="F352" s="23"/>
      <c r="G352" s="23"/>
      <c r="H352" s="23"/>
      <c r="I352" s="23"/>
      <c r="J352" s="23"/>
      <c r="K352" s="23"/>
      <c r="L352" s="160"/>
      <c r="M352" s="160"/>
      <c r="N352" s="23"/>
      <c r="O352" s="23"/>
      <c r="P352" s="23"/>
      <c r="Q352" s="23"/>
      <c r="R352" s="160"/>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row>
    <row r="353" customFormat="false" ht="37.5" hidden="true" customHeight="false" outlineLevel="0" collapsed="false">
      <c r="A353" s="106" t="s">
        <v>928</v>
      </c>
      <c r="B353" s="107" t="s">
        <v>1753</v>
      </c>
      <c r="C353" s="106" t="s">
        <v>1754</v>
      </c>
      <c r="D353" s="238" t="s">
        <v>1816</v>
      </c>
    </row>
    <row r="354" customFormat="false" ht="37.5" hidden="true" customHeight="false" outlineLevel="0" collapsed="false">
      <c r="A354" s="106" t="s">
        <v>928</v>
      </c>
      <c r="B354" s="107" t="s">
        <v>1753</v>
      </c>
      <c r="C354" s="106" t="s">
        <v>1756</v>
      </c>
      <c r="D354" s="238" t="s">
        <v>1509</v>
      </c>
    </row>
    <row r="355" customFormat="false" ht="12.8" hidden="true" customHeight="false" outlineLevel="0" collapsed="false">
      <c r="A355" s="106"/>
      <c r="B355" s="107"/>
      <c r="C355" s="45"/>
      <c r="D355" s="238"/>
    </row>
    <row r="356" customFormat="false" ht="37.5" hidden="true" customHeight="false" outlineLevel="0" collapsed="false">
      <c r="A356" s="106" t="s">
        <v>928</v>
      </c>
      <c r="B356" s="107" t="s">
        <v>1753</v>
      </c>
      <c r="C356" s="106" t="s">
        <v>1762</v>
      </c>
      <c r="D356" s="238" t="s">
        <v>1817</v>
      </c>
    </row>
    <row r="357" customFormat="false" ht="12.8" hidden="true" customHeight="false" outlineLevel="0" collapsed="false">
      <c r="A357" s="106"/>
      <c r="B357" s="107"/>
      <c r="C357" s="106"/>
      <c r="D357" s="238"/>
    </row>
    <row r="358" customFormat="false" ht="12.8" hidden="true" customHeight="false" outlineLevel="0" collapsed="false">
      <c r="A358" s="106"/>
      <c r="B358" s="107"/>
      <c r="C358" s="106"/>
      <c r="D358" s="107"/>
    </row>
    <row r="359" customFormat="false" ht="38.25" hidden="false" customHeight="true" outlineLevel="0" collapsed="false">
      <c r="B359" s="239"/>
      <c r="E359" s="240"/>
      <c r="F359" s="240"/>
      <c r="G359" s="240"/>
      <c r="H359" s="120"/>
      <c r="I359" s="121"/>
      <c r="J359" s="120"/>
      <c r="K359" s="120"/>
    </row>
    <row r="368" customFormat="false" ht="12.8" hidden="false" customHeight="false" outlineLevel="0" collapsed="false">
      <c r="D368" s="241" t="s">
        <v>1818</v>
      </c>
    </row>
  </sheetData>
  <autoFilter ref="A1:AQ358">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dataValidations count="57">
    <dataValidation allowBlank="true" operator="between" showDropDown="false" showErrorMessage="true" showInputMessage="true" sqref="O2:O11 O14:O16 O19:O29 O31:O33 O36 O40:O61 O63:O80 O82:O87 O90:O107 JK105:JK106 TG105:TG106 ADC105:ADC106 O108:O122 O124:O145 O151:O154 O157:O174 O178:O180 O182:O211 O213:O218 O221:O222 O224:O228 O230:O232 O234:O239 O241:O250 O252:O280 O283 O292:O295 O300:O345 O347" type="list">
      <formula1>aer</formula1>
      <formula2>0</formula2>
    </dataValidation>
    <dataValidation allowBlank="true" operator="between" showDropDown="false" showErrorMessage="true" showInputMessage="true" sqref="K2:K11 N2:N11 V2:V11 AD2:AD11 K14:K16 N14:N16 V14:V16 AD14:AD16 K19:K29 N19:N29 V19:V29 AD19:AD33 K31:K33 N31:N33 V31:V33 K36 N36 V36 AD36 K40:K61 N40:N61 V40:V87 AD40:AD87 K63:K80 N63:N70 N72:N80 K82:K87 N82:N87 K90:K107 N90:N122 V90:V122 AD90:AD122 JG105:JG106 JJ105:JJ106 JR105:JR106 JZ105:JZ106 TC105:TC106 TF105:TF106 TN105:TN106 TV105:TV106 ACY105:ACY106 ADB105:ADB106 ADJ105:ADJ106 ADR105:ADR106 K108:K122 K124:K127 N124:N145 V124:V127 AD124:AD127 J128 M128 U128 AC128 K129:K145 V129:V135 AD129:AD145 V137:V145 K151:K154 N151:N154 V151:V154 AD151:AD154 K157:K169 N157:N174 V157:V174 AD157:AD174 K171:K173 K178:K180 N178:N180 V178:V180 AD178:AD180 K182:K186 N182:N211 V182:V218 AD182:AD218 K188:K195 K197:K218 N213:N218 K221:K222 N221:N222 V221:V222 AD221:AD222 K224:K228 N224:N228 V224:V228 AD224:AD228 K230:K232 N230:N232 V230:V232 AD230:AD232 K234:K239 N234:N239 V234:V239 AD234:AD239 K241:K250 N241:N250 V241:V250 AD241:AD250 K252:K280 N252:N280 V252:V280 AD252:AD280 K283 N283 V283 AD283 K292:K295 N292:N295 V292:V295 AD292:AD295 K300:K321 N300:N345 V300:V345 AD300:AD345 K323:K345 K347 N347 V347 AD347 K359" type="list">
      <formula1>DANE</formula1>
      <formula2>0</formula2>
    </dataValidation>
    <dataValidation allowBlank="true" operator="between" showDropDown="false" showErrorMessage="true" showInputMessage="true" sqref="Q45 Q49 Q56:Q57 Q105:Q106 JM105:JM106 TI105:TI106 ADE105:ADE106 P128" type="list">
      <formula1>sustav</formula1>
      <formula2>0</formula2>
    </dataValidation>
    <dataValidation allowBlank="true" operator="between" showDropDown="false" showErrorMessage="true" showInputMessage="true" sqref="W45 W49 W56:W57 W105:W106 JS105:JS106 TO105:TO106 ADK105:ADK106 V128" type="list">
      <formula1>dez</formula1>
      <formula2>0</formula2>
    </dataValidation>
    <dataValidation allowBlank="true" operator="between" showDropDown="false" showErrorMessage="true" showInputMessage="true" sqref="X2:X11 X14:X16 X19:X29 X31:X33 X36 X40:X87 X90:X107 JT105:JT106 TP105:TP106 ADL105:ADL106 X108:X122 X124:X127 X129:X145 X151:X154 X157:X174 X178:X180 X182:X218 X221:X222 X224:X228 X230:X232 X234:X239 X241:X250 X252:X280 X283 X292:X295 X300:X347" type="list">
      <formula1>lab</formula1>
      <formula2>0</formula2>
    </dataValidation>
    <dataValidation allowBlank="true" operator="between" showDropDown="false" showErrorMessage="true" showInputMessage="true" sqref="Y45 Y49 Y56:Y57 Y105:Y106 JU105:JU106 TQ105:TQ106 ADM105:ADM106 X128" type="list">
      <formula1>J</formula1>
      <formula2>0</formula2>
    </dataValidation>
    <dataValidation allowBlank="true" operator="between" showDropDown="false" showErrorMessage="true" showInputMessage="true" sqref="Z2:Z11 Z14:Z16 Z19:Z29 Z31:Z33 Z36 Z40:Z87 Z90:Z107 JV105:JV106 TR105:TR106 ADN105:ADN106 Z108:Z122 Z124:Z127 Z129:Z145 Z151:Z154 Z157:Z174 Z178:Z180 Z182:Z218 Z221:Z222 Z224:Z228 Z230:Z232 Z234:Z239 Z241:Z250 Z252:Z280 Z283 Z292:Z295 Z300:Z345 Z347" type="list">
      <formula1>DA</formula1>
      <formula2>0</formula2>
    </dataValidation>
    <dataValidation allowBlank="true" operator="between" showDropDown="false" showErrorMessage="true" showInputMessage="true" sqref="AA2:AA11 AA14:AA16 AA19:AA33 AA36 AA40:AA87 AA90:AA107 JW105:JW106 TS105:TS106 ADO105:ADO106 AA108:AA122 AA124:AA127 Z128 AA129:AA145 AA151:AA154 AA157:AA174 AA178:AA180 AA182:AA218 AA221:AA222 AA224:AA228 AA230:AA232 AA234:AA239 AA241:AA250 AA252:AA280 AA283 AA292:AA295 AA300:AA345 AA347" type="list">
      <formula1>uzrok</formula1>
      <formula2>0</formula2>
    </dataValidation>
    <dataValidation allowBlank="true" operator="between" showDropDown="false" showErrorMessage="true" showInputMessage="true" sqref="AB2:AB11 AB14:AB16 AB19:AB33 AB36 AB40:AB87 AB90:AB107 JX105:JX106 TT105:TT106 ADP105:ADP106 AB108:AB122 AB124:AB127 AA128 AB129:AB145 AB151:AB154 AB157:AB174 AB178:AB180 AB182:AB218 AB221:AB222 AB224:AB228 AB230:AB232 AB234:AB239 AB241:AB250 AB252:AB280 AB283 AB292:AB295 AB300:AB345 AB347" type="list">
      <formula1>radnja</formula1>
      <formula2>0</formula2>
    </dataValidation>
    <dataValidation allowBlank="true" operator="between" showDropDown="false" showErrorMessage="true" showInputMessage="true" sqref="AC2:AC11 AC14:AC16 AC19:AC33 AC36 AC40:AC87 AC90:AC107 JY105:JY106 TU105:TU106 ADQ105:ADQ106 AC108:AC122 AC124:AC127 AB128 AC129:AC145 AC151:AC154 AC157:AC174 AC178:AC180 AC182:AC218 AC221:AC222 AC224:AC228 AC230:AC232 AC234:AC239 AC241:AC250 AC252:AC280 AC283 AC292:AC295 AC300:AC345 AC347" type="list">
      <formula1>vrijeme</formula1>
      <formula2>0</formula2>
    </dataValidation>
    <dataValidation allowBlank="true" operator="between" showDropDown="false" showErrorMessage="true" showInputMessage="true" sqref="AE2:AE11 AE14:AE16 AE19:AE33 AE36 AE40:AE70 AE72:AE87 AE90:AE107 KA105:KA106 TW105:TW106 ADS105:ADS106 AE108:AE122 AE124:AE127 AD128 AE129:AE145 AE151:AE154 AE157:AE174 AE178:AE180 AE182:AE218 AE221:AE222 AE224:AE228 AE230:AE232 AE234:AE239 AE241:AE250 AE252:AE280 AE283 AE292:AE295 AE300:AE345 AE347" type="list">
      <formula1>par</formula1>
      <formula2>0</formula2>
    </dataValidation>
    <dataValidation allowBlank="true" operator="between" showDropDown="false" showErrorMessage="true" showInputMessage="true" sqref="AH2:AH11 AH14:AH16 AH19:AH33 AH36 AH40:AH87 AH90:AH107 KD105:KD106 TZ105:TZ106 ADV105:ADV106 AH108:AH122 AH124:AH127 AG128 AH129:AH145 AH151:AH154 AH157:AH174 AH178:AH180 AH182:AH218 AH221:AH222 AH224:AH228 AH230:AH232 AH234:AH239 AH241:AH250 AH252:AH280 AH283 AH292:AH295 AH300:AH345 AH347" type="list">
      <formula1>prvo</formula1>
      <formula2>0</formula2>
    </dataValidation>
    <dataValidation allowBlank="false" operator="equal" showDropDown="true" showErrorMessage="false" showInputMessage="false" sqref="AG13 AI13:AO13 AQ13 AG146:AG150 AI146:AO150 AQ147:AQ150" type="list">
      <formula1>""</formula1>
      <formula2>0</formula2>
    </dataValidation>
    <dataValidation allowBlank="true" operator="equal" showDropDown="false" showErrorMessage="false" showInputMessage="false" sqref="U13 U146:U150" type="whole">
      <formula1>0</formula1>
      <formula2>0</formula2>
    </dataValidation>
    <dataValidation allowBlank="true" operator="between" showDropDown="false" showErrorMessage="true" showInputMessage="false" sqref="AH13 AH17:AH18 AH34:AH35 AH37:AH39 AH88:AH89 AH123 AH146:AH150 AH155:AH156 AH175:AH177 AH181 AH219:AH220 AH223 AH229 AH233 AH240 AH251 AH281:AH282 AH284:AH291 AH296:AH299 AD348:AD349" type="list">
      <formula1>prvo</formula1>
      <formula2>0</formula2>
    </dataValidation>
    <dataValidation allowBlank="true" operator="between" showDropDown="false" showErrorMessage="true" showInputMessage="false" sqref="AE13 AE17:AE18 AE34:AE35 AE37:AE39 AE88:AE89 AE123 AE146:AE150 AE155:AE156 AE175:AE177 AE181 AE219:AE220 AE223 AE229 AE233 AE240 AE251 AE281:AE282 AE284:AE291 AE296:AE299 AA348:AA349" type="list">
      <formula1>par</formula1>
      <formula2>0</formula2>
    </dataValidation>
    <dataValidation allowBlank="true" operator="between" showDropDown="false" showErrorMessage="true" showInputMessage="false" sqref="AC13 AC17:AC18 AC34:AC35 AC37:AC39 AC88:AC89 AC123 AC146:AC150 AC155:AC156 AC175:AC177 AC181 AC219:AC220 AC223 AC229 AC233 AC240 AC251 AC281:AC282 AC284:AC291 AC296:AC299" type="list">
      <formula1>vrijeme</formula1>
      <formula2>0</formula2>
    </dataValidation>
    <dataValidation allowBlank="true" operator="between" showDropDown="false" showErrorMessage="true" showInputMessage="false" sqref="AB13 AB17:AB18 AB34:AB35 AB37:AB39 AB88:AB89 AB123 AB146:AB150 AB155:AB156 AB175:AB177 AB181 AB219:AB220 AB223 AB229 AB233 AB240 AB251 AB281:AB282 AB284:AB291 AB296:AB299" type="list">
      <formula1>radnja</formula1>
      <formula2>0</formula2>
    </dataValidation>
    <dataValidation allowBlank="true" operator="between" showDropDown="false" showErrorMessage="true" showInputMessage="false" sqref="AA13 AA17:AA18 AA34:AA35 AA37:AA39 AA88:AA89 AA123 AA146:AA150 AA155:AA156 AA175:AA177 AA181 AA219:AA220 AA223 AA229 AA233 AA240 AA251 AA281:AA282 AA284:AA291 AA296:AA299 X348:X349" type="list">
      <formula1>uzrok</formula1>
      <formula2>0</formula2>
    </dataValidation>
    <dataValidation allowBlank="true" operator="between" showDropDown="false" showErrorMessage="true" showInputMessage="false" sqref="Z13 Z17:Z18 Z34:Z35 Z37:Z39 Z88:Z89 Z123 Z146:Z150 Z155:Z156 Z175:Z177 Z181 Z219:Z220 Z223 Z229 Z233 Z240 Z251 Z281:Z282 Z284:Z291 Z296:Z299" type="list">
      <formula1>DA</formula1>
      <formula2>0</formula2>
    </dataValidation>
    <dataValidation allowBlank="true" operator="between" showDropDown="false" showErrorMessage="true" showInputMessage="false" sqref="X13 X17:X18 X34:X35 X37:X39 X88:X89 X123 X146:X150 X155:X156 X175:X177 X181 X219:X220 X223 X229 X233 X240 X251 X281:X282 X284:X291 X296:X299 U348:U349" type="list">
      <formula1>lab</formula1>
      <formula2>0</formula2>
    </dataValidation>
    <dataValidation allowBlank="true" operator="between" showDropDown="false" showErrorMessage="true" showInputMessage="false" sqref="T348:T349" type="list">
      <formula1>dez</formula1>
      <formula2>0</formula2>
    </dataValidation>
    <dataValidation allowBlank="true" operator="between" showDropDown="false" showErrorMessage="true" showInputMessage="false" sqref="P348:P349" type="list">
      <formula1>sustav</formula1>
      <formula2>0</formula2>
    </dataValidation>
    <dataValidation allowBlank="true" operator="between" showDropDown="false" showErrorMessage="true" showInputMessage="false" sqref="K13 N13 V13 AD13 AF13 AP13 AR13:IV13 K17:K18 N17:N18 U17:V18 AD17:AD18 AF17:AG18 AI17:AO18 AR17:IV18 K34:K35 N34:N35 U34:V35 AD34:AD35 AF34:AG35 AI34:AO35 AR34:IV35 K37:K39 N37:N39 U37:V39 AD37:AD39 AF37:AG39 AI37:AO39 AR37:IV39 K88:K89 N88:N89 V88:V89 AD88:AD89 K123 N123 V123 AD123 K146:K150 N146:N150 V146:V150 AD146:AD150 AF146:AF150 AR146:IV150 AP149 K155:K156 N155:N156 V155:V156 AD155:AD156 K175:K177 N175:N177 V175:V177 AD175:AD177 K181 N181 V181 AD181 K219:K220 N219:N220 V219:V220 AD219:AD220 K223 N223 V223 AD223 K229 N229 V229 AD229 K233 N233 V233 AD233 K240 N240 V240 AD240 K251 N251 V251 AD251 K281:K282 N281:N282 V281:V282 AD281:AD282 K284:K291 N284:N291 V284:V291 AD284:AD291 K296:K299 N296:N299 V296:V299 AD296:AD299 J348:J349 M348:M349 Z348:Z349 V349" type="list">
      <formula1>DANE</formula1>
      <formula2>0</formula2>
    </dataValidation>
    <dataValidation allowBlank="true" operator="between" showDropDown="false" showErrorMessage="true" showInputMessage="false" sqref="O13 O17:O18 O34:O35 O37:O39 O88:O89 O123 O146:O150 O155:O156 O175:O177 O181 O219:O220 O223 O229 O233 O240 O251 O281:O282 O284:O291 O296:O299 N348:N349" type="list">
      <formula1>aer</formula1>
      <formula2>0</formula2>
    </dataValidation>
    <dataValidation allowBlank="true" operator="between" showDropDown="false" showErrorMessage="true" showInputMessage="false" sqref="V348 Y349" type="list">
      <formula1>J</formula1>
      <formula2>0</formula2>
    </dataValidation>
    <dataValidation allowBlank="true" operator="between" prompt=" - " showDropDown="false" showErrorMessage="true" showInputMessage="true" sqref="O12" type="list">
      <formula1>aer</formula1>
      <formula2>0</formula2>
    </dataValidation>
    <dataValidation allowBlank="true" operator="between" prompt=" - " showDropDown="false" showErrorMessage="true" showInputMessage="true" sqref="X12" type="list">
      <formula1>lab</formula1>
      <formula2>0</formula2>
    </dataValidation>
    <dataValidation allowBlank="true" operator="between" prompt=" - " showDropDown="false" showErrorMessage="true" showInputMessage="true" sqref="AC12" type="list">
      <formula1>vrijeme</formula1>
      <formula2>0</formula2>
    </dataValidation>
    <dataValidation allowBlank="true" operator="between" prompt=" - " showDropDown="false" showErrorMessage="true" showInputMessage="true" sqref="K12 N12 V12 AD12" type="list">
      <formula1>DANE</formula1>
      <formula2>0</formula2>
    </dataValidation>
    <dataValidation allowBlank="true" operator="between" prompt=" - " showDropDown="false" showErrorMessage="true" showInputMessage="true" sqref="AH12" type="list">
      <formula1>prvo</formula1>
      <formula2>0</formula2>
    </dataValidation>
    <dataValidation allowBlank="true" operator="between" prompt=" - " showDropDown="false" showErrorMessage="true" showInputMessage="true" sqref="AB12" type="list">
      <formula1>radnja</formula1>
      <formula2>0</formula2>
    </dataValidation>
    <dataValidation allowBlank="true" operator="between" prompt=" - " showDropDown="false" showErrorMessage="true" showInputMessage="true" sqref="Z12" type="list">
      <formula1>DA</formula1>
      <formula2>0</formula2>
    </dataValidation>
    <dataValidation allowBlank="true" operator="between" prompt=" - " showDropDown="false" showErrorMessage="true" showInputMessage="true" sqref="AA12" type="list">
      <formula1>uzrok</formula1>
      <formula2>0</formula2>
    </dataValidation>
    <dataValidation allowBlank="true" operator="between" prompt=" - " showDropDown="false" showErrorMessage="true" showInputMessage="true" sqref="AE12" type="list">
      <formula1>par</formula1>
      <formula2>0</formula2>
    </dataValidation>
    <dataValidation allowBlank="true" operator="between" showDropDown="false" showErrorMessage="true" showInputMessage="true" sqref="I2:I12 I14:I29 I31:I44 I46:I48 I50:I55 I58:I61 I63:I80 I82:I104 I107:I145 I151:I283 I285:I287 I292:I295 I300:I349 I359" type="list">
      <formula1>Tip_Vode</formula1>
      <formula2>0</formula2>
    </dataValidation>
    <dataValidation allowBlank="true" operator="between" showDropDown="false" showErrorMessage="true" showInputMessage="true" sqref="Q2:Q12 Q14:Q29 Q31:Q44 Q46:Q48 Q50:Q55 Q58:Q61 Q63:Q80 Q82:Q104 Q107:Q145 Q151:Q283 Q285:Q287 Q292:Q295 Q300:Q347" type="list">
      <formula1>Sustav_novo</formula1>
      <formula2>0</formula2>
    </dataValidation>
    <dataValidation allowBlank="true" operator="between" showDropDown="false" showErrorMessage="true" showInputMessage="false" sqref="Q348:Q349" type="list">
      <formula1>Sustav_novo</formula1>
      <formula2>0</formula2>
    </dataValidation>
    <dataValidation allowBlank="true" operator="between" showDropDown="false" showErrorMessage="true" showInputMessage="true" sqref="Y2:Y12 Y14:Y29 Y31:Y44 Y46:Y48 Y50:Y55 Y58:Y104 Y107:Y145 Y151:Y283 Y285:Y287 Y292:Y295 Y300:Y348" type="list">
      <formula1>Ucestalost_novo</formula1>
      <formula2>0</formula2>
    </dataValidation>
    <dataValidation allowBlank="true" operator="between" showDropDown="false" showErrorMessage="true" showInputMessage="true" sqref="W2:W12 W14:W29 W31:W44 W46:W48 W50:W55 W58:W104 W107:W145 W151:W283 W285:W287 W292:W295 W300:W349" type="list">
      <formula1>Dezinf_novo</formula1>
      <formula2>0</formula2>
    </dataValidation>
    <dataValidation allowBlank="true" operator="between" showDropDown="false" showErrorMessage="true" showInputMessage="true" sqref="S2:S12 S14:S29 S31:S44 S46:S48 S50:S55 S58:S104 S107:S145 S151:S283 S285:S287 S292:S295 S300:S349" type="list">
      <formula1>MAt_novo</formula1>
      <formula2>0</formula2>
    </dataValidation>
    <dataValidation allowBlank="true" operator="between" showDropDown="false" showErrorMessage="true" showInputMessage="true" sqref="S45 S49 S56:S57 S105:S106 JO105:JO106 TK105:TK106 ADG105:ADG106" type="list">
      <formula1>mat</formula1>
      <formula2>0</formula2>
    </dataValidation>
    <dataValidation allowBlank="true" operator="between" showDropDown="false" showErrorMessage="true" showInputMessage="true" sqref="I45 I49 I56:I57 I105:I106 JE105:JE106 TA105:TA106 ACW105:ACW106" type="list">
      <formula1>t</formula1>
      <formula2>0</formula2>
    </dataValidation>
    <dataValidation allowBlank="true" operator="between" showDropDown="false" showErrorMessage="true" showInputMessage="false" sqref="S13 S146:S150" type="list">
      <formula1>MAt_novo</formula1>
      <formula2>0</formula2>
    </dataValidation>
    <dataValidation allowBlank="true" operator="between" showDropDown="false" showErrorMessage="true" showInputMessage="false" sqref="W13 W146:W150" type="list">
      <formula1>Dezinf_novo</formula1>
      <formula2>0</formula2>
    </dataValidation>
    <dataValidation allowBlank="true" operator="between" showDropDown="false" showErrorMessage="true" showInputMessage="false" sqref="Y13 Y146:Y150" type="list">
      <formula1>Ucestalost_novo</formula1>
      <formula2>0</formula2>
    </dataValidation>
    <dataValidation allowBlank="true" operator="between" showDropDown="false" showErrorMessage="true" showInputMessage="false" sqref="Q13 Q146:Q150" type="list">
      <formula1>Sustav_novo</formula1>
      <formula2>0</formula2>
    </dataValidation>
    <dataValidation allowBlank="true" operator="between" showDropDown="false" showErrorMessage="true" showInputMessage="false" sqref="I13 I146:I150" type="list">
      <formula1>Tip_Vode</formula1>
      <formula2>0</formula2>
    </dataValidation>
    <dataValidation allowBlank="true" operator="between" showDropDown="false" showErrorMessage="true" showInputMessage="true" sqref="I30 I62 I81 I284 I288:I291 I296:I299" type="list">
      <formula1>Tip_Vode</formula1>
      <formula2>0</formula2>
    </dataValidation>
    <dataValidation allowBlank="true" operator="between" showDropDown="false" showErrorMessage="true" showInputMessage="true" sqref="K30 N30 V30 K62 N62 K81 N81" type="list">
      <formula1>DANE</formula1>
      <formula2>0</formula2>
    </dataValidation>
    <dataValidation allowBlank="true" operator="between" showDropDown="false" showErrorMessage="true" showInputMessage="true" sqref="Q30 Q62 Q81 Q284 Q288:Q291 Q296:Q299" type="list">
      <formula1>Sustav_novo</formula1>
      <formula2>0</formula2>
    </dataValidation>
    <dataValidation allowBlank="true" operator="between" showDropDown="false" showErrorMessage="true" showInputMessage="true" sqref="O30 O62 O81" type="list">
      <formula1>aer</formula1>
      <formula2>0</formula2>
    </dataValidation>
    <dataValidation allowBlank="true" operator="between" showDropDown="false" showErrorMessage="true" showInputMessage="true" sqref="S30 S284 S288:S291 S296:S299" type="list">
      <formula1>MAt_novo</formula1>
      <formula2>0</formula2>
    </dataValidation>
    <dataValidation allowBlank="true" operator="between" showDropDown="false" showErrorMessage="true" showInputMessage="true" sqref="W30 W284 W288:W291 W296:W299" type="list">
      <formula1>Dezinf_novo</formula1>
      <formula2>0</formula2>
    </dataValidation>
    <dataValidation allowBlank="true" operator="between" showDropDown="false" showErrorMessage="true" showInputMessage="true" sqref="Y30 Y284 Y288:Y291 Y296:Y299" type="list">
      <formula1>Ucestalost_novo</formula1>
      <formula2>0</formula2>
    </dataValidation>
    <dataValidation allowBlank="true" operator="between" showDropDown="false" showErrorMessage="true" showInputMessage="true" sqref="Z30" type="list">
      <formula1>DA</formula1>
      <formula2>0</formula2>
    </dataValidation>
    <dataValidation allowBlank="true" operator="between" showDropDown="false" showErrorMessage="true" showInputMessage="true" sqref="X30" type="list">
      <formula1>lab</formula1>
      <formula2>0</formula2>
    </dataValidation>
  </dataValidations>
  <printOptions headings="false" gridLines="false" gridLinesSet="true" horizontalCentered="false" verticalCentered="false"/>
  <pageMargins left="0.708333333333333" right="0.708333333333333" top="1.02361111111111" bottom="0.747916666666667" header="0.315277777777778"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&amp;CPODATCI O VODOOPSRBI U  RH PREMA ZONAMA OPSKRBE
ZAKON O VODI ZA LJUDSKU POTROŠNJU</oddHeader>
    <oddFooter>&amp;R&amp;P/&amp;N</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true">
    <pageSetUpPr fitToPage="false"/>
  </sheetPr>
  <dimension ref="A1:P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90" activeCellId="1" sqref="AJ284:AJ299 E290"/>
    </sheetView>
  </sheetViews>
  <sheetFormatPr defaultRowHeight="12.75" zeroHeight="false" outlineLevelRow="0" outlineLevelCol="0"/>
  <cols>
    <col collapsed="false" customWidth="true" hidden="false" outlineLevel="0" max="1" min="1" style="109" width="10.99"/>
    <col collapsed="false" customWidth="true" hidden="false" outlineLevel="0" max="2" min="2" style="242" width="20.86"/>
    <col collapsed="false" customWidth="true" hidden="false" outlineLevel="0" max="3" min="3" style="110" width="15.15"/>
    <col collapsed="false" customWidth="true" hidden="false" outlineLevel="0" max="4" min="4" style="110" width="13.29"/>
    <col collapsed="false" customWidth="true" hidden="false" outlineLevel="0" max="5" min="5" style="0" width="10"/>
    <col collapsed="false" customWidth="true" hidden="false" outlineLevel="0" max="6" min="6" style="0" width="10.29"/>
    <col collapsed="false" customWidth="true" hidden="false" outlineLevel="0" max="7" min="7" style="0" width="13.57"/>
    <col collapsed="false" customWidth="true" hidden="false" outlineLevel="0" max="8" min="8" style="0" width="10.99"/>
    <col collapsed="false" customWidth="true" hidden="false" outlineLevel="0" max="9" min="9" style="0" width="10.58"/>
    <col collapsed="false" customWidth="true" hidden="false" outlineLevel="0" max="10" min="10" style="0" width="14.69"/>
    <col collapsed="false" customWidth="true" hidden="false" outlineLevel="0" max="11" min="11" style="0" width="8.67"/>
    <col collapsed="false" customWidth="true" hidden="false" outlineLevel="0" max="12" min="12" style="0" width="10.29"/>
    <col collapsed="false" customWidth="true" hidden="false" outlineLevel="0" max="13" min="13" style="0" width="14.43"/>
    <col collapsed="false" customWidth="true" hidden="false" outlineLevel="0" max="14" min="14" style="0" width="11.71"/>
    <col collapsed="false" customWidth="true" hidden="false" outlineLevel="0" max="15" min="15" style="0" width="22.57"/>
    <col collapsed="false" customWidth="true" hidden="false" outlineLevel="0" max="1025" min="16" style="0" width="8.67"/>
  </cols>
  <sheetData>
    <row r="1" customFormat="false" ht="56.25" hidden="false" customHeight="true" outlineLevel="0" collapsed="false">
      <c r="A1" s="115" t="s">
        <v>0</v>
      </c>
      <c r="B1" s="243" t="s">
        <v>1</v>
      </c>
      <c r="C1" s="244" t="s">
        <v>1819</v>
      </c>
      <c r="D1" s="245" t="s">
        <v>1820</v>
      </c>
      <c r="E1" s="246" t="s">
        <v>1821</v>
      </c>
      <c r="F1" s="247" t="s">
        <v>1822</v>
      </c>
      <c r="G1" s="246" t="s">
        <v>1823</v>
      </c>
      <c r="H1" s="246" t="s">
        <v>1824</v>
      </c>
      <c r="I1" s="248" t="s">
        <v>1825</v>
      </c>
      <c r="J1" s="249" t="s">
        <v>1826</v>
      </c>
      <c r="K1" s="250" t="s">
        <v>1827</v>
      </c>
      <c r="L1" s="251" t="s">
        <v>1828</v>
      </c>
      <c r="M1" s="252" t="s">
        <v>1829</v>
      </c>
      <c r="N1" s="253" t="s">
        <v>1830</v>
      </c>
      <c r="O1" s="254" t="s">
        <v>1831</v>
      </c>
    </row>
    <row r="2" s="21" customFormat="true" ht="38.25" hidden="true" customHeight="false" outlineLevel="0" collapsed="false">
      <c r="A2" s="108" t="s">
        <v>13</v>
      </c>
      <c r="B2" s="108" t="s">
        <v>14</v>
      </c>
      <c r="C2" s="108" t="s">
        <v>1081</v>
      </c>
      <c r="D2" s="255"/>
      <c r="E2" s="256"/>
      <c r="F2" s="257" t="e">
        <f aca="false">(E2/D2)*100</f>
        <v>#DIV/0!</v>
      </c>
      <c r="G2" s="255"/>
      <c r="H2" s="255"/>
      <c r="I2" s="257" t="e">
        <f aca="false">(H2/G2)*100</f>
        <v>#DIV/0!</v>
      </c>
      <c r="J2" s="258"/>
      <c r="K2" s="256"/>
      <c r="L2" s="257" t="e">
        <f aca="false">(K2/J2)*100</f>
        <v>#DIV/0!</v>
      </c>
      <c r="M2" s="255"/>
      <c r="N2" s="256"/>
      <c r="O2" s="257" t="e">
        <f aca="false">(N2/M2)*100</f>
        <v>#DIV/0!</v>
      </c>
    </row>
    <row r="3" customFormat="false" ht="38.25" hidden="true" customHeight="false" outlineLevel="0" collapsed="false">
      <c r="A3" s="108" t="s">
        <v>13</v>
      </c>
      <c r="B3" s="259" t="s">
        <v>32</v>
      </c>
      <c r="C3" s="127" t="s">
        <v>1081</v>
      </c>
      <c r="D3" s="260"/>
      <c r="E3" s="261"/>
      <c r="F3" s="262" t="e">
        <f aca="false">(E3/D3)*100</f>
        <v>#DIV/0!</v>
      </c>
      <c r="G3" s="263"/>
      <c r="H3" s="263"/>
      <c r="I3" s="262" t="e">
        <f aca="false">(H3/G3)*100</f>
        <v>#DIV/0!</v>
      </c>
      <c r="J3" s="264"/>
      <c r="K3" s="264"/>
      <c r="L3" s="262" t="e">
        <f aca="false">(K3/J3)*100</f>
        <v>#DIV/0!</v>
      </c>
      <c r="M3" s="263"/>
      <c r="N3" s="264"/>
      <c r="O3" s="262" t="e">
        <f aca="false">(N3/M3)*100</f>
        <v>#DIV/0!</v>
      </c>
    </row>
    <row r="4" customFormat="false" ht="51" hidden="true" customHeight="false" outlineLevel="0" collapsed="false">
      <c r="A4" s="108" t="s">
        <v>13</v>
      </c>
      <c r="B4" s="259" t="s">
        <v>42</v>
      </c>
      <c r="C4" s="127" t="s">
        <v>1085</v>
      </c>
      <c r="D4" s="260"/>
      <c r="E4" s="261"/>
      <c r="F4" s="262" t="e">
        <f aca="false">(E4/D4)*100</f>
        <v>#DIV/0!</v>
      </c>
      <c r="G4" s="260"/>
      <c r="H4" s="260"/>
      <c r="I4" s="262" t="e">
        <f aca="false">(H4/G4)*100</f>
        <v>#DIV/0!</v>
      </c>
      <c r="J4" s="260"/>
      <c r="K4" s="261"/>
      <c r="L4" s="262" t="e">
        <f aca="false">(K4/J4)*100</f>
        <v>#DIV/0!</v>
      </c>
      <c r="M4" s="260"/>
      <c r="N4" s="261"/>
      <c r="O4" s="262" t="e">
        <f aca="false">(N4/M4)*100</f>
        <v>#DIV/0!</v>
      </c>
    </row>
    <row r="5" customFormat="false" ht="51" hidden="true" customHeight="false" outlineLevel="0" collapsed="false">
      <c r="A5" s="108" t="s">
        <v>13</v>
      </c>
      <c r="B5" s="259" t="s">
        <v>42</v>
      </c>
      <c r="C5" s="127" t="s">
        <v>1087</v>
      </c>
      <c r="D5" s="260"/>
      <c r="E5" s="261"/>
      <c r="F5" s="262" t="e">
        <f aca="false">(E5/D5)*100</f>
        <v>#DIV/0!</v>
      </c>
      <c r="G5" s="260"/>
      <c r="H5" s="260"/>
      <c r="I5" s="262" t="e">
        <f aca="false">(H5/G5)*100</f>
        <v>#DIV/0!</v>
      </c>
      <c r="J5" s="260"/>
      <c r="K5" s="261"/>
      <c r="L5" s="262" t="e">
        <f aca="false">(K5/J5)*100</f>
        <v>#DIV/0!</v>
      </c>
      <c r="M5" s="260"/>
      <c r="N5" s="261"/>
      <c r="O5" s="262" t="e">
        <f aca="false">(N5/M5)*100</f>
        <v>#DIV/0!</v>
      </c>
    </row>
    <row r="6" customFormat="false" ht="51" hidden="true" customHeight="false" outlineLevel="0" collapsed="false">
      <c r="A6" s="108" t="s">
        <v>13</v>
      </c>
      <c r="B6" s="259" t="s">
        <v>66</v>
      </c>
      <c r="C6" s="127" t="s">
        <v>1089</v>
      </c>
      <c r="D6" s="260"/>
      <c r="E6" s="261"/>
      <c r="F6" s="262" t="e">
        <f aca="false">(E6/D6)*100</f>
        <v>#DIV/0!</v>
      </c>
      <c r="G6" s="263"/>
      <c r="H6" s="263"/>
      <c r="I6" s="262" t="e">
        <f aca="false">(H6/G6)*100</f>
        <v>#DIV/0!</v>
      </c>
      <c r="J6" s="264"/>
      <c r="K6" s="264"/>
      <c r="L6" s="262" t="e">
        <f aca="false">(K6/J6)*100</f>
        <v>#DIV/0!</v>
      </c>
      <c r="M6" s="263"/>
      <c r="N6" s="264"/>
      <c r="O6" s="262" t="e">
        <f aca="false">(N6/M6)*100</f>
        <v>#DIV/0!</v>
      </c>
    </row>
    <row r="7" customFormat="false" ht="51" hidden="true" customHeight="false" outlineLevel="0" collapsed="false">
      <c r="A7" s="108" t="s">
        <v>13</v>
      </c>
      <c r="B7" s="259" t="s">
        <v>66</v>
      </c>
      <c r="C7" s="127" t="s">
        <v>1091</v>
      </c>
      <c r="D7" s="260"/>
      <c r="E7" s="261"/>
      <c r="F7" s="262" t="e">
        <f aca="false">(E7/D7)*100</f>
        <v>#DIV/0!</v>
      </c>
      <c r="G7" s="263"/>
      <c r="H7" s="263"/>
      <c r="I7" s="262" t="e">
        <f aca="false">(H7/G7)*100</f>
        <v>#DIV/0!</v>
      </c>
      <c r="J7" s="264"/>
      <c r="K7" s="264"/>
      <c r="L7" s="262" t="e">
        <f aca="false">(K7/J7)*100</f>
        <v>#DIV/0!</v>
      </c>
      <c r="M7" s="263"/>
      <c r="N7" s="264"/>
      <c r="O7" s="262" t="e">
        <f aca="false">(N7/M7)*100</f>
        <v>#DIV/0!</v>
      </c>
    </row>
    <row r="8" customFormat="false" ht="51" hidden="true" customHeight="false" outlineLevel="0" collapsed="false">
      <c r="A8" s="108" t="s">
        <v>13</v>
      </c>
      <c r="B8" s="259" t="s">
        <v>66</v>
      </c>
      <c r="C8" s="127" t="s">
        <v>1093</v>
      </c>
      <c r="D8" s="260"/>
      <c r="E8" s="261"/>
      <c r="F8" s="262" t="e">
        <f aca="false">(E8/D8)*100</f>
        <v>#DIV/0!</v>
      </c>
      <c r="G8" s="263"/>
      <c r="H8" s="263"/>
      <c r="I8" s="262" t="e">
        <f aca="false">(H8/G8)*100</f>
        <v>#DIV/0!</v>
      </c>
      <c r="J8" s="264"/>
      <c r="K8" s="264"/>
      <c r="L8" s="262" t="e">
        <f aca="false">(K8/J8)*100</f>
        <v>#DIV/0!</v>
      </c>
      <c r="M8" s="263"/>
      <c r="N8" s="264"/>
      <c r="O8" s="262" t="e">
        <f aca="false">(N8/M8)*100</f>
        <v>#DIV/0!</v>
      </c>
    </row>
    <row r="9" customFormat="false" ht="38.25" hidden="true" customHeight="false" outlineLevel="0" collapsed="false">
      <c r="A9" s="108" t="s">
        <v>13</v>
      </c>
      <c r="B9" s="259" t="s">
        <v>58</v>
      </c>
      <c r="C9" s="127" t="s">
        <v>1095</v>
      </c>
      <c r="D9" s="260"/>
      <c r="E9" s="261"/>
      <c r="F9" s="262" t="e">
        <f aca="false">(E9/D9)*100</f>
        <v>#DIV/0!</v>
      </c>
      <c r="G9" s="263"/>
      <c r="H9" s="263"/>
      <c r="I9" s="262" t="e">
        <f aca="false">(H9/G9)*100</f>
        <v>#DIV/0!</v>
      </c>
      <c r="J9" s="264"/>
      <c r="K9" s="264"/>
      <c r="L9" s="262" t="e">
        <f aca="false">(K9/J9)*100</f>
        <v>#DIV/0!</v>
      </c>
      <c r="M9" s="263"/>
      <c r="N9" s="264"/>
      <c r="O9" s="262" t="e">
        <f aca="false">(N9/M9)*100</f>
        <v>#DIV/0!</v>
      </c>
    </row>
    <row r="10" s="21" customFormat="true" ht="38.25" hidden="true" customHeight="false" outlineLevel="0" collapsed="false">
      <c r="A10" s="108" t="s">
        <v>13</v>
      </c>
      <c r="B10" s="108" t="s">
        <v>23</v>
      </c>
      <c r="C10" s="108" t="s">
        <v>1097</v>
      </c>
      <c r="D10" s="265"/>
      <c r="E10" s="266"/>
      <c r="F10" s="267" t="e">
        <f aca="false">(E10/D10)*100</f>
        <v>#DIV/0!</v>
      </c>
      <c r="G10" s="265"/>
      <c r="H10" s="265"/>
      <c r="I10" s="267" t="e">
        <f aca="false">(H10/G10)*100</f>
        <v>#DIV/0!</v>
      </c>
      <c r="J10" s="266"/>
      <c r="K10" s="266"/>
      <c r="L10" s="267" t="e">
        <f aca="false">(K10/J10)*100</f>
        <v>#DIV/0!</v>
      </c>
      <c r="M10" s="265"/>
      <c r="N10" s="266"/>
      <c r="O10" s="267" t="e">
        <f aca="false">(N10/M10)*100</f>
        <v>#DIV/0!</v>
      </c>
    </row>
    <row r="11" customFormat="false" ht="56.25" hidden="true" customHeight="false" outlineLevel="0" collapsed="false">
      <c r="A11" s="108" t="s">
        <v>13</v>
      </c>
      <c r="B11" s="23" t="s">
        <v>1099</v>
      </c>
      <c r="C11" s="127" t="s">
        <v>1100</v>
      </c>
      <c r="D11" s="260"/>
      <c r="E11" s="261"/>
      <c r="F11" s="262" t="e">
        <f aca="false">(E11/D11)*100</f>
        <v>#DIV/0!</v>
      </c>
      <c r="G11" s="263"/>
      <c r="H11" s="263"/>
      <c r="I11" s="262" t="e">
        <f aca="false">(H11/G11)*100</f>
        <v>#DIV/0!</v>
      </c>
      <c r="J11" s="264"/>
      <c r="K11" s="264"/>
      <c r="L11" s="262" t="e">
        <f aca="false">(K11/J11)*100</f>
        <v>#DIV/0!</v>
      </c>
      <c r="M11" s="263"/>
      <c r="N11" s="264"/>
      <c r="O11" s="262" t="e">
        <f aca="false">(N11/M11)*100</f>
        <v>#DIV/0!</v>
      </c>
    </row>
    <row r="12" s="273" customFormat="true" ht="63.75" hidden="true" customHeight="true" outlineLevel="0" collapsed="false">
      <c r="A12" s="268" t="s">
        <v>76</v>
      </c>
      <c r="B12" s="268" t="s">
        <v>86</v>
      </c>
      <c r="C12" s="268" t="s">
        <v>1102</v>
      </c>
      <c r="D12" s="269"/>
      <c r="E12" s="270"/>
      <c r="F12" s="262"/>
      <c r="G12" s="271"/>
      <c r="H12" s="271"/>
      <c r="I12" s="262"/>
      <c r="J12" s="272"/>
      <c r="K12" s="272"/>
      <c r="L12" s="262"/>
      <c r="M12" s="271"/>
      <c r="N12" s="272"/>
      <c r="O12" s="262"/>
    </row>
    <row r="13" s="21" customFormat="true" ht="38.25" hidden="true" customHeight="false" outlineLevel="0" collapsed="false">
      <c r="A13" s="108" t="s">
        <v>76</v>
      </c>
      <c r="B13" s="69" t="s">
        <v>1104</v>
      </c>
      <c r="C13" s="69" t="s">
        <v>1105</v>
      </c>
      <c r="D13" s="274"/>
      <c r="E13" s="275"/>
      <c r="F13" s="267"/>
      <c r="G13" s="274"/>
      <c r="H13" s="274"/>
      <c r="I13" s="267"/>
      <c r="J13" s="275"/>
      <c r="K13" s="275"/>
      <c r="L13" s="267"/>
      <c r="M13" s="274"/>
      <c r="N13" s="275"/>
      <c r="O13" s="267"/>
    </row>
    <row r="14" customFormat="false" ht="51" hidden="true" customHeight="false" outlineLevel="0" collapsed="false">
      <c r="A14" s="108" t="s">
        <v>76</v>
      </c>
      <c r="B14" s="69" t="s">
        <v>77</v>
      </c>
      <c r="C14" s="69" t="s">
        <v>1108</v>
      </c>
      <c r="D14" s="274"/>
      <c r="E14" s="275"/>
      <c r="F14" s="267"/>
      <c r="G14" s="274"/>
      <c r="H14" s="274"/>
      <c r="I14" s="267"/>
      <c r="J14" s="275"/>
      <c r="K14" s="275"/>
      <c r="L14" s="267"/>
      <c r="M14" s="274"/>
      <c r="N14" s="275"/>
      <c r="O14" s="262"/>
    </row>
    <row r="15" customFormat="false" ht="51" hidden="true" customHeight="false" outlineLevel="0" collapsed="false">
      <c r="A15" s="108" t="s">
        <v>76</v>
      </c>
      <c r="B15" s="69" t="s">
        <v>86</v>
      </c>
      <c r="C15" s="69" t="s">
        <v>1110</v>
      </c>
      <c r="D15" s="276"/>
      <c r="E15" s="277"/>
      <c r="F15" s="262"/>
      <c r="G15" s="278"/>
      <c r="H15" s="278"/>
      <c r="I15" s="262"/>
      <c r="J15" s="279"/>
      <c r="K15" s="279"/>
      <c r="L15" s="262"/>
      <c r="M15" s="278"/>
      <c r="N15" s="279"/>
      <c r="O15" s="262"/>
    </row>
    <row r="16" customFormat="false" ht="51" hidden="true" customHeight="false" outlineLevel="0" collapsed="false">
      <c r="A16" s="108" t="s">
        <v>76</v>
      </c>
      <c r="B16" s="69" t="s">
        <v>77</v>
      </c>
      <c r="C16" s="69" t="s">
        <v>1112</v>
      </c>
      <c r="D16" s="274"/>
      <c r="E16" s="266"/>
      <c r="F16" s="267"/>
      <c r="G16" s="265"/>
      <c r="H16" s="265"/>
      <c r="I16" s="267"/>
      <c r="J16" s="266"/>
      <c r="K16" s="266"/>
      <c r="L16" s="267"/>
      <c r="M16" s="265"/>
      <c r="N16" s="266"/>
      <c r="O16" s="262"/>
    </row>
    <row r="17" customFormat="false" ht="38.25" hidden="true" customHeight="false" outlineLevel="0" collapsed="false">
      <c r="A17" s="108" t="s">
        <v>93</v>
      </c>
      <c r="B17" s="259" t="s">
        <v>1114</v>
      </c>
      <c r="C17" s="127" t="s">
        <v>1115</v>
      </c>
      <c r="D17" s="260"/>
      <c r="E17" s="261"/>
      <c r="F17" s="262" t="e">
        <f aca="false">(E17/D17)*100</f>
        <v>#DIV/0!</v>
      </c>
      <c r="G17" s="263"/>
      <c r="H17" s="263"/>
      <c r="I17" s="262" t="e">
        <f aca="false">(H17/G17)*100</f>
        <v>#DIV/0!</v>
      </c>
      <c r="J17" s="264"/>
      <c r="K17" s="264"/>
      <c r="L17" s="262" t="e">
        <f aca="false">(K17/J17)*100</f>
        <v>#DIV/0!</v>
      </c>
      <c r="M17" s="263"/>
      <c r="N17" s="264"/>
      <c r="O17" s="262" t="e">
        <f aca="false">(N17/M17)*100</f>
        <v>#DIV/0!</v>
      </c>
    </row>
    <row r="18" customFormat="false" ht="38.25" hidden="true" customHeight="false" outlineLevel="0" collapsed="false">
      <c r="A18" s="108" t="s">
        <v>93</v>
      </c>
      <c r="B18" s="259" t="s">
        <v>1114</v>
      </c>
      <c r="C18" s="127" t="s">
        <v>1117</v>
      </c>
      <c r="D18" s="260"/>
      <c r="E18" s="261"/>
      <c r="F18" s="262" t="e">
        <f aca="false">(E18/D18)*100</f>
        <v>#DIV/0!</v>
      </c>
      <c r="G18" s="263"/>
      <c r="H18" s="263"/>
      <c r="I18" s="262" t="e">
        <f aca="false">(H18/G18)*100</f>
        <v>#DIV/0!</v>
      </c>
      <c r="J18" s="264"/>
      <c r="K18" s="264"/>
      <c r="L18" s="262" t="e">
        <f aca="false">(K18/J18)*100</f>
        <v>#DIV/0!</v>
      </c>
      <c r="M18" s="263"/>
      <c r="N18" s="264"/>
      <c r="O18" s="262" t="e">
        <f aca="false">(N18/M18)*100</f>
        <v>#DIV/0!</v>
      </c>
    </row>
    <row r="19" customFormat="false" ht="51" hidden="true" customHeight="false" outlineLevel="0" collapsed="false">
      <c r="A19" s="108" t="s">
        <v>93</v>
      </c>
      <c r="B19" s="259" t="s">
        <v>154</v>
      </c>
      <c r="C19" s="127" t="s">
        <v>1119</v>
      </c>
      <c r="D19" s="260"/>
      <c r="E19" s="261"/>
      <c r="F19" s="262" t="e">
        <f aca="false">(E19/D19)*100</f>
        <v>#DIV/0!</v>
      </c>
      <c r="G19" s="263"/>
      <c r="H19" s="263"/>
      <c r="I19" s="262" t="e">
        <f aca="false">(H19/G19)*100</f>
        <v>#DIV/0!</v>
      </c>
      <c r="J19" s="264"/>
      <c r="K19" s="264"/>
      <c r="L19" s="262" t="e">
        <f aca="false">(K19/J19)*100</f>
        <v>#DIV/0!</v>
      </c>
      <c r="M19" s="263"/>
      <c r="N19" s="264"/>
      <c r="O19" s="262" t="e">
        <f aca="false">(N19/M19)*100</f>
        <v>#DIV/0!</v>
      </c>
    </row>
    <row r="20" customFormat="false" ht="51" hidden="true" customHeight="false" outlineLevel="0" collapsed="false">
      <c r="A20" s="108" t="s">
        <v>93</v>
      </c>
      <c r="B20" s="259" t="s">
        <v>154</v>
      </c>
      <c r="C20" s="127" t="s">
        <v>1121</v>
      </c>
      <c r="D20" s="260"/>
      <c r="E20" s="261"/>
      <c r="F20" s="262" t="e">
        <f aca="false">(E20/D20)*100</f>
        <v>#DIV/0!</v>
      </c>
      <c r="G20" s="263"/>
      <c r="H20" s="263"/>
      <c r="I20" s="262" t="e">
        <f aca="false">(H20/G20)*100</f>
        <v>#DIV/0!</v>
      </c>
      <c r="J20" s="264"/>
      <c r="K20" s="264"/>
      <c r="L20" s="262" t="e">
        <f aca="false">(K20/J20)*100</f>
        <v>#DIV/0!</v>
      </c>
      <c r="M20" s="263"/>
      <c r="N20" s="264"/>
      <c r="O20" s="262" t="e">
        <f aca="false">(N20/M20)*100</f>
        <v>#DIV/0!</v>
      </c>
    </row>
    <row r="21" customFormat="false" ht="38.25" hidden="true" customHeight="false" outlineLevel="0" collapsed="false">
      <c r="A21" s="127" t="s">
        <v>93</v>
      </c>
      <c r="B21" s="128" t="s">
        <v>146</v>
      </c>
      <c r="C21" s="127" t="s">
        <v>1123</v>
      </c>
      <c r="D21" s="260"/>
      <c r="E21" s="261"/>
      <c r="F21" s="262" t="e">
        <f aca="false">(E21/D21)*100</f>
        <v>#DIV/0!</v>
      </c>
      <c r="G21" s="263"/>
      <c r="H21" s="263"/>
      <c r="I21" s="262" t="e">
        <f aca="false">(H21/G21)*100</f>
        <v>#DIV/0!</v>
      </c>
      <c r="J21" s="264"/>
      <c r="K21" s="264"/>
      <c r="L21" s="262" t="e">
        <f aca="false">(K21/J21)*100</f>
        <v>#DIV/0!</v>
      </c>
      <c r="M21" s="263"/>
      <c r="N21" s="264"/>
      <c r="O21" s="262" t="e">
        <f aca="false">(N21/M21)*100</f>
        <v>#DIV/0!</v>
      </c>
    </row>
    <row r="22" customFormat="false" ht="38.25" hidden="true" customHeight="false" outlineLevel="0" collapsed="false">
      <c r="A22" s="108" t="s">
        <v>93</v>
      </c>
      <c r="B22" s="259" t="s">
        <v>94</v>
      </c>
      <c r="C22" s="108" t="s">
        <v>1125</v>
      </c>
      <c r="D22" s="265"/>
      <c r="E22" s="266"/>
      <c r="F22" s="262" t="e">
        <f aca="false">(E22/D22)*100</f>
        <v>#DIV/0!</v>
      </c>
      <c r="G22" s="265"/>
      <c r="H22" s="265"/>
      <c r="I22" s="262" t="e">
        <f aca="false">(H22/G22)*100</f>
        <v>#DIV/0!</v>
      </c>
      <c r="J22" s="266"/>
      <c r="K22" s="266"/>
      <c r="L22" s="262" t="e">
        <f aca="false">(K22/J22)*100</f>
        <v>#DIV/0!</v>
      </c>
      <c r="M22" s="265"/>
      <c r="N22" s="266"/>
      <c r="O22" s="262" t="e">
        <f aca="false">(N22/M22)*100</f>
        <v>#DIV/0!</v>
      </c>
    </row>
    <row r="23" customFormat="false" ht="38.25" hidden="true" customHeight="false" outlineLevel="0" collapsed="false">
      <c r="A23" s="108" t="s">
        <v>93</v>
      </c>
      <c r="B23" s="259" t="s">
        <v>1832</v>
      </c>
      <c r="C23" s="127" t="s">
        <v>1127</v>
      </c>
      <c r="D23" s="260"/>
      <c r="E23" s="261"/>
      <c r="F23" s="262" t="e">
        <f aca="false">(E23/D23)*100</f>
        <v>#DIV/0!</v>
      </c>
      <c r="G23" s="263"/>
      <c r="H23" s="263"/>
      <c r="I23" s="262" t="e">
        <f aca="false">(H23/G23)*100</f>
        <v>#DIV/0!</v>
      </c>
      <c r="J23" s="264"/>
      <c r="K23" s="264"/>
      <c r="L23" s="262" t="e">
        <f aca="false">(K23/J23)*100</f>
        <v>#DIV/0!</v>
      </c>
      <c r="M23" s="263"/>
      <c r="N23" s="264"/>
      <c r="O23" s="262" t="e">
        <f aca="false">(N23/M23)*100</f>
        <v>#DIV/0!</v>
      </c>
    </row>
    <row r="24" customFormat="false" ht="38.25" hidden="true" customHeight="false" outlineLevel="0" collapsed="false">
      <c r="A24" s="108" t="s">
        <v>93</v>
      </c>
      <c r="B24" s="259" t="s">
        <v>163</v>
      </c>
      <c r="C24" s="127" t="s">
        <v>1129</v>
      </c>
      <c r="D24" s="260"/>
      <c r="E24" s="261"/>
      <c r="F24" s="262" t="e">
        <f aca="false">(E24/D24)*100</f>
        <v>#DIV/0!</v>
      </c>
      <c r="G24" s="263"/>
      <c r="H24" s="263"/>
      <c r="I24" s="262" t="e">
        <f aca="false">(H24/G24)*100</f>
        <v>#DIV/0!</v>
      </c>
      <c r="J24" s="280"/>
      <c r="K24" s="264"/>
      <c r="L24" s="262" t="e">
        <f aca="false">(K24/J24)*100</f>
        <v>#DIV/0!</v>
      </c>
      <c r="M24" s="263"/>
      <c r="N24" s="264"/>
      <c r="O24" s="262" t="e">
        <f aca="false">(N24/M24)*100</f>
        <v>#DIV/0!</v>
      </c>
    </row>
    <row r="25" customFormat="false" ht="38.25" hidden="true" customHeight="false" outlineLevel="0" collapsed="false">
      <c r="A25" s="108" t="s">
        <v>93</v>
      </c>
      <c r="B25" s="259" t="s">
        <v>108</v>
      </c>
      <c r="C25" s="127" t="s">
        <v>1129</v>
      </c>
      <c r="D25" s="260"/>
      <c r="E25" s="261"/>
      <c r="F25" s="262" t="e">
        <f aca="false">(E25/D25)*100</f>
        <v>#DIV/0!</v>
      </c>
      <c r="G25" s="263"/>
      <c r="H25" s="263"/>
      <c r="I25" s="262" t="e">
        <f aca="false">(H25/G25)*100</f>
        <v>#DIV/0!</v>
      </c>
      <c r="J25" s="264"/>
      <c r="K25" s="264"/>
      <c r="L25" s="262" t="e">
        <f aca="false">(K25/J25)*100</f>
        <v>#DIV/0!</v>
      </c>
      <c r="M25" s="263"/>
      <c r="N25" s="264"/>
      <c r="O25" s="262" t="e">
        <f aca="false">(N25/M25)*100</f>
        <v>#DIV/0!</v>
      </c>
    </row>
    <row r="26" customFormat="false" ht="38.25" hidden="true" customHeight="false" outlineLevel="0" collapsed="false">
      <c r="A26" s="108" t="s">
        <v>93</v>
      </c>
      <c r="B26" s="259" t="s">
        <v>113</v>
      </c>
      <c r="C26" s="127" t="s">
        <v>1132</v>
      </c>
      <c r="D26" s="260"/>
      <c r="E26" s="261"/>
      <c r="F26" s="262" t="e">
        <f aca="false">(E26/D26)*100</f>
        <v>#DIV/0!</v>
      </c>
      <c r="G26" s="263"/>
      <c r="H26" s="263"/>
      <c r="I26" s="262" t="e">
        <f aca="false">(H26/G26)*100</f>
        <v>#DIV/0!</v>
      </c>
      <c r="J26" s="264"/>
      <c r="K26" s="264"/>
      <c r="L26" s="262" t="e">
        <f aca="false">(K26/J26)*100</f>
        <v>#DIV/0!</v>
      </c>
      <c r="M26" s="263"/>
      <c r="N26" s="264"/>
      <c r="O26" s="262" t="e">
        <f aca="false">(N26/M26)*100</f>
        <v>#DIV/0!</v>
      </c>
    </row>
    <row r="27" customFormat="false" ht="38.25" hidden="true" customHeight="false" outlineLevel="0" collapsed="false">
      <c r="A27" s="108" t="s">
        <v>93</v>
      </c>
      <c r="B27" s="259" t="s">
        <v>163</v>
      </c>
      <c r="C27" s="127" t="s">
        <v>1134</v>
      </c>
      <c r="D27" s="260"/>
      <c r="E27" s="261"/>
      <c r="F27" s="262" t="e">
        <f aca="false">(E27/D27)*100</f>
        <v>#DIV/0!</v>
      </c>
      <c r="G27" s="263"/>
      <c r="H27" s="263"/>
      <c r="I27" s="262" t="e">
        <f aca="false">(H27/G27)*100</f>
        <v>#DIV/0!</v>
      </c>
      <c r="J27" s="280"/>
      <c r="K27" s="264"/>
      <c r="L27" s="262" t="e">
        <f aca="false">(K27/J27)*100</f>
        <v>#DIV/0!</v>
      </c>
      <c r="M27" s="263"/>
      <c r="N27" s="264"/>
      <c r="O27" s="262" t="e">
        <f aca="false">(N27/M27)*100</f>
        <v>#DIV/0!</v>
      </c>
    </row>
    <row r="28" customFormat="false" ht="38.25" hidden="true" customHeight="false" outlineLevel="0" collapsed="false">
      <c r="A28" s="127" t="s">
        <v>93</v>
      </c>
      <c r="B28" s="128" t="s">
        <v>146</v>
      </c>
      <c r="C28" s="127" t="s">
        <v>1134</v>
      </c>
      <c r="D28" s="260"/>
      <c r="E28" s="261"/>
      <c r="F28" s="262" t="e">
        <f aca="false">(E28/D28)*100</f>
        <v>#DIV/0!</v>
      </c>
      <c r="G28" s="263"/>
      <c r="H28" s="263"/>
      <c r="I28" s="262" t="e">
        <f aca="false">(H28/G28)*100</f>
        <v>#DIV/0!</v>
      </c>
      <c r="J28" s="281"/>
      <c r="K28" s="264"/>
      <c r="L28" s="262" t="e">
        <f aca="false">(K28/J28)*100</f>
        <v>#DIV/0!</v>
      </c>
      <c r="M28" s="263"/>
      <c r="N28" s="264"/>
      <c r="O28" s="262" t="e">
        <f aca="false">(N28/M28)*100</f>
        <v>#DIV/0!</v>
      </c>
    </row>
    <row r="29" s="21" customFormat="true" ht="38.25" hidden="true" customHeight="false" outlineLevel="0" collapsed="false">
      <c r="A29" s="108" t="s">
        <v>93</v>
      </c>
      <c r="B29" s="108" t="s">
        <v>118</v>
      </c>
      <c r="C29" s="108" t="s">
        <v>1134</v>
      </c>
      <c r="D29" s="265"/>
      <c r="E29" s="266"/>
      <c r="F29" s="267" t="e">
        <f aca="false">(E29/D29)*100</f>
        <v>#DIV/0!</v>
      </c>
      <c r="G29" s="265"/>
      <c r="H29" s="265"/>
      <c r="I29" s="267" t="e">
        <f aca="false">(H29/G29)*100</f>
        <v>#DIV/0!</v>
      </c>
      <c r="J29" s="266"/>
      <c r="K29" s="266"/>
      <c r="L29" s="267" t="e">
        <f aca="false">(K29/J29)*100</f>
        <v>#DIV/0!</v>
      </c>
      <c r="M29" s="265"/>
      <c r="N29" s="266"/>
      <c r="O29" s="267" t="e">
        <f aca="false">(N29/M29)*100</f>
        <v>#DIV/0!</v>
      </c>
    </row>
    <row r="30" customFormat="false" ht="38.25" hidden="true" customHeight="false" outlineLevel="0" collapsed="false">
      <c r="A30" s="108" t="s">
        <v>93</v>
      </c>
      <c r="B30" s="259" t="s">
        <v>125</v>
      </c>
      <c r="C30" s="127" t="s">
        <v>1138</v>
      </c>
      <c r="D30" s="260"/>
      <c r="E30" s="261"/>
      <c r="F30" s="262" t="e">
        <f aca="false">(E30/D30)*100</f>
        <v>#DIV/0!</v>
      </c>
      <c r="G30" s="263"/>
      <c r="H30" s="263"/>
      <c r="I30" s="262" t="e">
        <f aca="false">(H30/G30)*100</f>
        <v>#DIV/0!</v>
      </c>
      <c r="J30" s="280"/>
      <c r="K30" s="264"/>
      <c r="L30" s="262" t="e">
        <f aca="false">(K30/J30)*100</f>
        <v>#DIV/0!</v>
      </c>
      <c r="M30" s="263"/>
      <c r="N30" s="264"/>
      <c r="O30" s="262" t="e">
        <f aca="false">(N30/M30)*100</f>
        <v>#DIV/0!</v>
      </c>
    </row>
    <row r="31" s="21" customFormat="true" ht="38.25" hidden="true" customHeight="false" outlineLevel="0" collapsed="false">
      <c r="A31" s="108" t="s">
        <v>93</v>
      </c>
      <c r="B31" s="108" t="s">
        <v>1035</v>
      </c>
      <c r="C31" s="108" t="s">
        <v>1138</v>
      </c>
      <c r="D31" s="265"/>
      <c r="E31" s="266"/>
      <c r="F31" s="267" t="e">
        <f aca="false">(E31/D31)*100</f>
        <v>#DIV/0!</v>
      </c>
      <c r="G31" s="265"/>
      <c r="H31" s="265"/>
      <c r="I31" s="267" t="e">
        <f aca="false">(H31/G31)*100</f>
        <v>#DIV/0!</v>
      </c>
      <c r="J31" s="282"/>
      <c r="K31" s="266"/>
      <c r="L31" s="267" t="e">
        <f aca="false">(K31/J31)*100</f>
        <v>#DIV/0!</v>
      </c>
      <c r="M31" s="265"/>
      <c r="N31" s="266"/>
      <c r="O31" s="267" t="e">
        <f aca="false">(N31/M31)*100</f>
        <v>#DIV/0!</v>
      </c>
    </row>
    <row r="32" s="21" customFormat="true" ht="38.25" hidden="true" customHeight="false" outlineLevel="0" collapsed="false">
      <c r="A32" s="108" t="s">
        <v>93</v>
      </c>
      <c r="B32" s="108" t="s">
        <v>131</v>
      </c>
      <c r="C32" s="108" t="s">
        <v>1138</v>
      </c>
      <c r="D32" s="265"/>
      <c r="E32" s="266"/>
      <c r="F32" s="267" t="e">
        <f aca="false">(E32/D32)*100</f>
        <v>#DIV/0!</v>
      </c>
      <c r="G32" s="265"/>
      <c r="H32" s="265"/>
      <c r="I32" s="267" t="e">
        <f aca="false">(H32/G32)*100</f>
        <v>#DIV/0!</v>
      </c>
      <c r="J32" s="266"/>
      <c r="K32" s="266"/>
      <c r="L32" s="267" t="e">
        <f aca="false">(K32/J32)*100</f>
        <v>#DIV/0!</v>
      </c>
      <c r="M32" s="265"/>
      <c r="N32" s="266"/>
      <c r="O32" s="267" t="e">
        <f aca="false">(N32/M32)*100</f>
        <v>#DIV/0!</v>
      </c>
    </row>
    <row r="33" customFormat="false" ht="38.25" hidden="true" customHeight="false" outlineLevel="0" collapsed="false">
      <c r="A33" s="108" t="s">
        <v>93</v>
      </c>
      <c r="B33" s="259" t="s">
        <v>137</v>
      </c>
      <c r="C33" s="127" t="s">
        <v>1142</v>
      </c>
      <c r="D33" s="260"/>
      <c r="E33" s="261"/>
      <c r="F33" s="262" t="e">
        <f aca="false">(E33/D33)*100</f>
        <v>#DIV/0!</v>
      </c>
      <c r="G33" s="263"/>
      <c r="H33" s="263"/>
      <c r="I33" s="262" t="e">
        <f aca="false">(H33/G33)*100</f>
        <v>#DIV/0!</v>
      </c>
      <c r="J33" s="264"/>
      <c r="K33" s="264"/>
      <c r="L33" s="262" t="e">
        <f aca="false">(K33/J33)*100</f>
        <v>#DIV/0!</v>
      </c>
      <c r="M33" s="263"/>
      <c r="N33" s="264"/>
      <c r="O33" s="262" t="e">
        <f aca="false">(N33/M33)*100</f>
        <v>#DIV/0!</v>
      </c>
    </row>
    <row r="34" customFormat="false" ht="38.25" hidden="true" customHeight="false" outlineLevel="0" collapsed="false">
      <c r="A34" s="108" t="s">
        <v>93</v>
      </c>
      <c r="B34" s="259" t="s">
        <v>1114</v>
      </c>
      <c r="C34" s="127" t="s">
        <v>1144</v>
      </c>
      <c r="D34" s="260"/>
      <c r="E34" s="261"/>
      <c r="F34" s="262" t="e">
        <f aca="false">(E34/D34)*100</f>
        <v>#DIV/0!</v>
      </c>
      <c r="G34" s="263"/>
      <c r="H34" s="263"/>
      <c r="I34" s="262" t="e">
        <f aca="false">(H34/G34)*100</f>
        <v>#DIV/0!</v>
      </c>
      <c r="J34" s="264"/>
      <c r="K34" s="264"/>
      <c r="L34" s="262" t="e">
        <f aca="false">(K34/J34)*100</f>
        <v>#DIV/0!</v>
      </c>
      <c r="M34" s="263"/>
      <c r="N34" s="264"/>
      <c r="O34" s="262" t="e">
        <f aca="false">(N34/M34)*100</f>
        <v>#DIV/0!</v>
      </c>
    </row>
    <row r="35" customFormat="false" ht="38.25" hidden="true" customHeight="false" outlineLevel="0" collapsed="false">
      <c r="A35" s="108" t="s">
        <v>93</v>
      </c>
      <c r="B35" s="259" t="s">
        <v>1114</v>
      </c>
      <c r="C35" s="127" t="s">
        <v>1146</v>
      </c>
      <c r="D35" s="260"/>
      <c r="E35" s="261"/>
      <c r="F35" s="262" t="e">
        <f aca="false">(E35/D35)*100</f>
        <v>#DIV/0!</v>
      </c>
      <c r="G35" s="263"/>
      <c r="H35" s="263"/>
      <c r="I35" s="262" t="e">
        <f aca="false">(H35/G35)*100</f>
        <v>#DIV/0!</v>
      </c>
      <c r="J35" s="264"/>
      <c r="K35" s="264"/>
      <c r="L35" s="262" t="e">
        <f aca="false">(K35/J35)*100</f>
        <v>#DIV/0!</v>
      </c>
      <c r="M35" s="263"/>
      <c r="N35" s="264"/>
      <c r="O35" s="262" t="e">
        <f aca="false">(N35/M35)*100</f>
        <v>#DIV/0!</v>
      </c>
    </row>
    <row r="36" customFormat="false" ht="38.25" hidden="true" customHeight="false" outlineLevel="0" collapsed="false">
      <c r="A36" s="108" t="s">
        <v>93</v>
      </c>
      <c r="B36" s="259" t="s">
        <v>1015</v>
      </c>
      <c r="C36" s="127" t="s">
        <v>1148</v>
      </c>
      <c r="D36" s="260"/>
      <c r="E36" s="261"/>
      <c r="F36" s="262" t="e">
        <f aca="false">(E36/D36)*100</f>
        <v>#DIV/0!</v>
      </c>
      <c r="G36" s="263"/>
      <c r="H36" s="263"/>
      <c r="I36" s="262" t="e">
        <f aca="false">(H36/G36)*100</f>
        <v>#DIV/0!</v>
      </c>
      <c r="J36" s="264"/>
      <c r="K36" s="264"/>
      <c r="L36" s="262" t="e">
        <f aca="false">(K36/J36)*100</f>
        <v>#DIV/0!</v>
      </c>
      <c r="M36" s="263"/>
      <c r="N36" s="264"/>
      <c r="O36" s="262" t="e">
        <f aca="false">(N36/M36)*100</f>
        <v>#DIV/0!</v>
      </c>
    </row>
    <row r="37" customFormat="false" ht="38.25" hidden="true" customHeight="false" outlineLevel="0" collapsed="false">
      <c r="A37" s="108" t="s">
        <v>93</v>
      </c>
      <c r="B37" s="259" t="s">
        <v>1114</v>
      </c>
      <c r="C37" s="127" t="s">
        <v>1150</v>
      </c>
      <c r="D37" s="260"/>
      <c r="E37" s="261"/>
      <c r="F37" s="262" t="e">
        <f aca="false">(E37/D37)*100</f>
        <v>#DIV/0!</v>
      </c>
      <c r="G37" s="263"/>
      <c r="H37" s="263"/>
      <c r="I37" s="262" t="e">
        <f aca="false">(H37/G37)*100</f>
        <v>#DIV/0!</v>
      </c>
      <c r="J37" s="264"/>
      <c r="K37" s="264"/>
      <c r="L37" s="262" t="e">
        <f aca="false">(K37/J37)*100</f>
        <v>#DIV/0!</v>
      </c>
      <c r="M37" s="263"/>
      <c r="N37" s="264"/>
      <c r="O37" s="262" t="e">
        <f aca="false">(N37/M37)*100</f>
        <v>#DIV/0!</v>
      </c>
    </row>
    <row r="38" customFormat="false" ht="38.25" hidden="true" customHeight="false" outlineLevel="0" collapsed="false">
      <c r="A38" s="108" t="s">
        <v>93</v>
      </c>
      <c r="B38" s="259" t="s">
        <v>1114</v>
      </c>
      <c r="C38" s="127" t="s">
        <v>1152</v>
      </c>
      <c r="D38" s="260"/>
      <c r="E38" s="261"/>
      <c r="F38" s="262" t="e">
        <f aca="false">(E38/D38)*100</f>
        <v>#DIV/0!</v>
      </c>
      <c r="G38" s="263"/>
      <c r="H38" s="263"/>
      <c r="I38" s="262" t="e">
        <f aca="false">(H38/G38)*100</f>
        <v>#DIV/0!</v>
      </c>
      <c r="J38" s="264"/>
      <c r="K38" s="264"/>
      <c r="L38" s="262" t="e">
        <f aca="false">(K38/J38)*100</f>
        <v>#DIV/0!</v>
      </c>
      <c r="M38" s="263"/>
      <c r="N38" s="264"/>
      <c r="O38" s="262" t="e">
        <f aca="false">(N38/M38)*100</f>
        <v>#DIV/0!</v>
      </c>
    </row>
    <row r="39" customFormat="false" ht="38.25" hidden="true" customHeight="false" outlineLevel="0" collapsed="false">
      <c r="A39" s="108" t="s">
        <v>93</v>
      </c>
      <c r="B39" s="259" t="s">
        <v>1114</v>
      </c>
      <c r="C39" s="127" t="s">
        <v>1154</v>
      </c>
      <c r="D39" s="260"/>
      <c r="E39" s="261"/>
      <c r="F39" s="262" t="e">
        <f aca="false">(E39/D39)*100</f>
        <v>#DIV/0!</v>
      </c>
      <c r="G39" s="263"/>
      <c r="H39" s="263"/>
      <c r="I39" s="262" t="e">
        <f aca="false">(H39/G39)*100</f>
        <v>#DIV/0!</v>
      </c>
      <c r="J39" s="264"/>
      <c r="K39" s="264"/>
      <c r="L39" s="262" t="e">
        <f aca="false">(K39/J39)*100</f>
        <v>#DIV/0!</v>
      </c>
      <c r="M39" s="263"/>
      <c r="N39" s="264"/>
      <c r="O39" s="262" t="e">
        <f aca="false">(N39/M39)*100</f>
        <v>#DIV/0!</v>
      </c>
    </row>
    <row r="40" s="21" customFormat="true" ht="51" hidden="true" customHeight="false" outlineLevel="0" collapsed="false">
      <c r="A40" s="108" t="s">
        <v>180</v>
      </c>
      <c r="B40" s="108" t="s">
        <v>181</v>
      </c>
      <c r="C40" s="108" t="s">
        <v>1833</v>
      </c>
      <c r="D40" s="265"/>
      <c r="E40" s="266"/>
      <c r="F40" s="267" t="e">
        <f aca="false">(E40/D40)*100</f>
        <v>#DIV/0!</v>
      </c>
      <c r="G40" s="265"/>
      <c r="H40" s="265"/>
      <c r="I40" s="267" t="e">
        <f aca="false">(H40/G40)*100</f>
        <v>#DIV/0!</v>
      </c>
      <c r="J40" s="266"/>
      <c r="K40" s="266"/>
      <c r="L40" s="267" t="e">
        <f aca="false">(K40/J40)*100</f>
        <v>#DIV/0!</v>
      </c>
      <c r="M40" s="265"/>
      <c r="N40" s="266"/>
      <c r="O40" s="267" t="e">
        <f aca="false">(N40/M40)*100</f>
        <v>#DIV/0!</v>
      </c>
    </row>
    <row r="41" s="21" customFormat="true" ht="51" hidden="true" customHeight="false" outlineLevel="0" collapsed="false">
      <c r="A41" s="108" t="s">
        <v>180</v>
      </c>
      <c r="B41" s="108" t="s">
        <v>181</v>
      </c>
      <c r="C41" s="108" t="s">
        <v>1834</v>
      </c>
      <c r="D41" s="265"/>
      <c r="E41" s="266"/>
      <c r="F41" s="267" t="e">
        <f aca="false">(E41/D41)*100</f>
        <v>#DIV/0!</v>
      </c>
      <c r="G41" s="265"/>
      <c r="H41" s="265"/>
      <c r="I41" s="267" t="e">
        <f aca="false">(H41/G41)*100</f>
        <v>#DIV/0!</v>
      </c>
      <c r="J41" s="266"/>
      <c r="K41" s="266"/>
      <c r="L41" s="267" t="e">
        <f aca="false">(K41/J41)*100</f>
        <v>#DIV/0!</v>
      </c>
      <c r="M41" s="265"/>
      <c r="N41" s="266"/>
      <c r="O41" s="267" t="e">
        <f aca="false">(N41/M41)*100</f>
        <v>#DIV/0!</v>
      </c>
    </row>
    <row r="42" s="21" customFormat="true" ht="51" hidden="true" customHeight="false" outlineLevel="0" collapsed="false">
      <c r="A42" s="108" t="s">
        <v>180</v>
      </c>
      <c r="B42" s="108" t="s">
        <v>181</v>
      </c>
      <c r="C42" s="108" t="s">
        <v>1835</v>
      </c>
      <c r="D42" s="265"/>
      <c r="E42" s="266"/>
      <c r="F42" s="267" t="e">
        <f aca="false">(E42/D42)*100</f>
        <v>#DIV/0!</v>
      </c>
      <c r="G42" s="265"/>
      <c r="H42" s="265"/>
      <c r="I42" s="267" t="e">
        <f aca="false">(H42/G42)*100</f>
        <v>#DIV/0!</v>
      </c>
      <c r="J42" s="266"/>
      <c r="K42" s="266"/>
      <c r="L42" s="267" t="e">
        <f aca="false">(K42/J42)*100</f>
        <v>#DIV/0!</v>
      </c>
      <c r="M42" s="265"/>
      <c r="N42" s="266"/>
      <c r="O42" s="267" t="e">
        <f aca="false">(N42/M42)*100</f>
        <v>#DIV/0!</v>
      </c>
    </row>
    <row r="43" s="21" customFormat="true" ht="51" hidden="true" customHeight="false" outlineLevel="0" collapsed="false">
      <c r="A43" s="108" t="s">
        <v>180</v>
      </c>
      <c r="B43" s="108" t="s">
        <v>181</v>
      </c>
      <c r="C43" s="108" t="s">
        <v>1836</v>
      </c>
      <c r="D43" s="265"/>
      <c r="E43" s="266"/>
      <c r="F43" s="267" t="e">
        <f aca="false">(E43/D43)*100</f>
        <v>#DIV/0!</v>
      </c>
      <c r="G43" s="265"/>
      <c r="H43" s="265"/>
      <c r="I43" s="267" t="e">
        <f aca="false">(H43/G43)*100</f>
        <v>#DIV/0!</v>
      </c>
      <c r="J43" s="266"/>
      <c r="K43" s="266"/>
      <c r="L43" s="267" t="e">
        <f aca="false">(K43/J43)*100</f>
        <v>#DIV/0!</v>
      </c>
      <c r="M43" s="265"/>
      <c r="N43" s="266"/>
      <c r="O43" s="267" t="e">
        <f aca="false">(N43/M43)*100</f>
        <v>#DIV/0!</v>
      </c>
    </row>
    <row r="44" s="21" customFormat="true" ht="51" hidden="true" customHeight="false" outlineLevel="0" collapsed="false">
      <c r="A44" s="108" t="s">
        <v>180</v>
      </c>
      <c r="B44" s="108" t="s">
        <v>181</v>
      </c>
      <c r="C44" s="108" t="s">
        <v>1837</v>
      </c>
      <c r="D44" s="265"/>
      <c r="E44" s="266"/>
      <c r="F44" s="267" t="e">
        <f aca="false">(E44/D44)*100</f>
        <v>#DIV/0!</v>
      </c>
      <c r="G44" s="265"/>
      <c r="H44" s="265"/>
      <c r="I44" s="267" t="e">
        <f aca="false">(H44/G44)*100</f>
        <v>#DIV/0!</v>
      </c>
      <c r="J44" s="266"/>
      <c r="K44" s="266"/>
      <c r="L44" s="267" t="e">
        <f aca="false">(K44/J44)*100</f>
        <v>#DIV/0!</v>
      </c>
      <c r="M44" s="265"/>
      <c r="N44" s="266"/>
      <c r="O44" s="267" t="e">
        <f aca="false">(N44/M44)*100</f>
        <v>#DIV/0!</v>
      </c>
    </row>
    <row r="45" s="21" customFormat="true" ht="38.25" hidden="true" customHeight="false" outlineLevel="0" collapsed="false">
      <c r="A45" s="106" t="s">
        <v>190</v>
      </c>
      <c r="B45" s="108" t="s">
        <v>191</v>
      </c>
      <c r="C45" s="106" t="s">
        <v>1166</v>
      </c>
      <c r="D45" s="283"/>
      <c r="E45" s="106"/>
      <c r="F45" s="284"/>
      <c r="G45" s="108"/>
      <c r="H45" s="108"/>
      <c r="I45" s="285"/>
      <c r="J45" s="286"/>
      <c r="K45" s="120"/>
      <c r="L45" s="287"/>
      <c r="M45" s="286"/>
      <c r="N45" s="215"/>
      <c r="O45" s="288"/>
    </row>
    <row r="46" s="21" customFormat="true" ht="38.25" hidden="true" customHeight="false" outlineLevel="0" collapsed="false">
      <c r="A46" s="108" t="s">
        <v>190</v>
      </c>
      <c r="B46" s="108" t="s">
        <v>1168</v>
      </c>
      <c r="C46" s="108" t="s">
        <v>1169</v>
      </c>
      <c r="D46" s="265"/>
      <c r="E46" s="266"/>
      <c r="F46" s="267" t="e">
        <f aca="false">(E46/D46)*100</f>
        <v>#DIV/0!</v>
      </c>
      <c r="G46" s="265"/>
      <c r="H46" s="265"/>
      <c r="I46" s="267" t="e">
        <f aca="false">(H46/G46)*100</f>
        <v>#DIV/0!</v>
      </c>
      <c r="J46" s="266"/>
      <c r="K46" s="266"/>
      <c r="L46" s="267" t="e">
        <f aca="false">(K46/J46)*100</f>
        <v>#DIV/0!</v>
      </c>
      <c r="M46" s="266"/>
      <c r="N46" s="266"/>
      <c r="O46" s="267" t="e">
        <f aca="false">(N46/M46)*100</f>
        <v>#DIV/0!</v>
      </c>
    </row>
    <row r="47" s="21" customFormat="true" ht="38.25" hidden="true" customHeight="false" outlineLevel="0" collapsed="false">
      <c r="A47" s="108" t="s">
        <v>190</v>
      </c>
      <c r="B47" s="108" t="s">
        <v>209</v>
      </c>
      <c r="C47" s="108" t="s">
        <v>1171</v>
      </c>
      <c r="D47" s="265"/>
      <c r="E47" s="266"/>
      <c r="F47" s="267" t="e">
        <f aca="false">(E47/D47)*100</f>
        <v>#DIV/0!</v>
      </c>
      <c r="G47" s="265"/>
      <c r="H47" s="265"/>
      <c r="I47" s="267" t="e">
        <f aca="false">(H47/G47)*100</f>
        <v>#DIV/0!</v>
      </c>
      <c r="J47" s="266"/>
      <c r="K47" s="266"/>
      <c r="L47" s="267" t="e">
        <f aca="false">(K47/J47)*100</f>
        <v>#DIV/0!</v>
      </c>
      <c r="M47" s="265"/>
      <c r="N47" s="266"/>
      <c r="O47" s="267" t="e">
        <f aca="false">(N47/M47)*100</f>
        <v>#DIV/0!</v>
      </c>
    </row>
    <row r="48" s="21" customFormat="true" ht="38.25" hidden="true" customHeight="false" outlineLevel="0" collapsed="false">
      <c r="A48" s="108" t="s">
        <v>190</v>
      </c>
      <c r="B48" s="108" t="s">
        <v>209</v>
      </c>
      <c r="C48" s="108" t="s">
        <v>1173</v>
      </c>
      <c r="D48" s="265"/>
      <c r="E48" s="266"/>
      <c r="F48" s="267" t="e">
        <f aca="false">(E48/D48)*100</f>
        <v>#DIV/0!</v>
      </c>
      <c r="G48" s="265"/>
      <c r="H48" s="265"/>
      <c r="I48" s="267" t="e">
        <f aca="false">(H48/G48)*100</f>
        <v>#DIV/0!</v>
      </c>
      <c r="J48" s="266"/>
      <c r="K48" s="266"/>
      <c r="L48" s="267" t="e">
        <f aca="false">(K48/J48)*100</f>
        <v>#DIV/0!</v>
      </c>
      <c r="M48" s="265"/>
      <c r="N48" s="266"/>
      <c r="O48" s="267" t="e">
        <f aca="false">(N48/M48)*100</f>
        <v>#DIV/0!</v>
      </c>
    </row>
    <row r="49" s="21" customFormat="true" ht="38.25" hidden="true" customHeight="false" outlineLevel="0" collapsed="false">
      <c r="A49" s="106" t="s">
        <v>190</v>
      </c>
      <c r="B49" s="108" t="s">
        <v>191</v>
      </c>
      <c r="C49" s="106" t="s">
        <v>1175</v>
      </c>
      <c r="D49" s="283"/>
      <c r="E49" s="106"/>
      <c r="F49" s="284"/>
      <c r="G49" s="108"/>
      <c r="H49" s="108"/>
      <c r="I49" s="285"/>
      <c r="J49" s="286"/>
      <c r="K49" s="120"/>
      <c r="L49" s="287"/>
      <c r="M49" s="289"/>
      <c r="N49" s="290"/>
      <c r="O49" s="288"/>
    </row>
    <row r="50" s="21" customFormat="true" ht="38.25" hidden="true" customHeight="false" outlineLevel="0" collapsed="false">
      <c r="A50" s="108" t="s">
        <v>190</v>
      </c>
      <c r="B50" s="108" t="s">
        <v>1168</v>
      </c>
      <c r="C50" s="108" t="s">
        <v>1177</v>
      </c>
      <c r="D50" s="265"/>
      <c r="E50" s="266"/>
      <c r="F50" s="267" t="e">
        <f aca="false">(E50/D50)*100</f>
        <v>#DIV/0!</v>
      </c>
      <c r="G50" s="265"/>
      <c r="H50" s="265"/>
      <c r="I50" s="267" t="e">
        <f aca="false">(H50/G50)*100</f>
        <v>#DIV/0!</v>
      </c>
      <c r="J50" s="266"/>
      <c r="K50" s="266"/>
      <c r="L50" s="267" t="e">
        <f aca="false">(K50/J50)*100</f>
        <v>#DIV/0!</v>
      </c>
      <c r="M50" s="265"/>
      <c r="N50" s="266"/>
      <c r="O50" s="267" t="e">
        <f aca="false">(N50/M50)*100</f>
        <v>#DIV/0!</v>
      </c>
    </row>
    <row r="51" s="21" customFormat="true" ht="38.25" hidden="true" customHeight="false" outlineLevel="0" collapsed="false">
      <c r="A51" s="108" t="s">
        <v>190</v>
      </c>
      <c r="B51" s="108" t="s">
        <v>209</v>
      </c>
      <c r="C51" s="108" t="s">
        <v>1179</v>
      </c>
      <c r="D51" s="265"/>
      <c r="E51" s="266"/>
      <c r="F51" s="267" t="e">
        <f aca="false">(E51/D51)*100</f>
        <v>#DIV/0!</v>
      </c>
      <c r="G51" s="265"/>
      <c r="H51" s="265"/>
      <c r="I51" s="267" t="e">
        <f aca="false">(H51/G51)*100</f>
        <v>#DIV/0!</v>
      </c>
      <c r="J51" s="266"/>
      <c r="K51" s="266"/>
      <c r="L51" s="267" t="e">
        <f aca="false">(K51/J51)*100</f>
        <v>#DIV/0!</v>
      </c>
      <c r="M51" s="265"/>
      <c r="N51" s="266"/>
      <c r="O51" s="267" t="e">
        <f aca="false">(N51/M51)*100</f>
        <v>#DIV/0!</v>
      </c>
    </row>
    <row r="52" s="21" customFormat="true" ht="38.25" hidden="true" customHeight="false" outlineLevel="0" collapsed="false">
      <c r="A52" s="108" t="s">
        <v>190</v>
      </c>
      <c r="B52" s="108" t="s">
        <v>1168</v>
      </c>
      <c r="C52" s="108" t="s">
        <v>1181</v>
      </c>
      <c r="D52" s="265"/>
      <c r="E52" s="266"/>
      <c r="F52" s="267" t="e">
        <f aca="false">(E52/D52)*100</f>
        <v>#DIV/0!</v>
      </c>
      <c r="G52" s="265"/>
      <c r="H52" s="265"/>
      <c r="I52" s="267" t="e">
        <f aca="false">(H52/G52)*100</f>
        <v>#DIV/0!</v>
      </c>
      <c r="J52" s="266"/>
      <c r="K52" s="266"/>
      <c r="L52" s="267" t="e">
        <f aca="false">(K52/J52)*100</f>
        <v>#DIV/0!</v>
      </c>
      <c r="M52" s="265"/>
      <c r="N52" s="266"/>
      <c r="O52" s="267" t="e">
        <f aca="false">(N52/M52)*100</f>
        <v>#DIV/0!</v>
      </c>
    </row>
    <row r="53" s="21" customFormat="true" ht="38.25" hidden="true" customHeight="false" outlineLevel="0" collapsed="false">
      <c r="A53" s="108" t="s">
        <v>190</v>
      </c>
      <c r="B53" s="108" t="s">
        <v>209</v>
      </c>
      <c r="C53" s="108" t="s">
        <v>1183</v>
      </c>
      <c r="D53" s="265"/>
      <c r="E53" s="266"/>
      <c r="F53" s="267" t="e">
        <f aca="false">(E53/D53)*100</f>
        <v>#DIV/0!</v>
      </c>
      <c r="G53" s="265"/>
      <c r="H53" s="265"/>
      <c r="I53" s="267" t="e">
        <f aca="false">(H53/G53)*100</f>
        <v>#DIV/0!</v>
      </c>
      <c r="J53" s="266"/>
      <c r="K53" s="266"/>
      <c r="L53" s="267" t="e">
        <f aca="false">(K53/J53)*100</f>
        <v>#DIV/0!</v>
      </c>
      <c r="M53" s="265"/>
      <c r="N53" s="266"/>
      <c r="O53" s="267" t="e">
        <f aca="false">(N53/M53)*100</f>
        <v>#DIV/0!</v>
      </c>
    </row>
    <row r="54" s="21" customFormat="true" ht="38.25" hidden="true" customHeight="false" outlineLevel="0" collapsed="false">
      <c r="A54" s="108" t="s">
        <v>190</v>
      </c>
      <c r="B54" s="108" t="s">
        <v>1168</v>
      </c>
      <c r="C54" s="108" t="s">
        <v>1185</v>
      </c>
      <c r="D54" s="265"/>
      <c r="E54" s="266"/>
      <c r="F54" s="267" t="e">
        <f aca="false">(E54/D54)*100</f>
        <v>#DIV/0!</v>
      </c>
      <c r="G54" s="265"/>
      <c r="H54" s="265"/>
      <c r="I54" s="267" t="e">
        <f aca="false">(H54/G54)*100</f>
        <v>#DIV/0!</v>
      </c>
      <c r="J54" s="266"/>
      <c r="K54" s="266"/>
      <c r="L54" s="267" t="e">
        <f aca="false">(K54/J54)*100</f>
        <v>#DIV/0!</v>
      </c>
      <c r="M54" s="265"/>
      <c r="N54" s="266"/>
      <c r="O54" s="267" t="e">
        <f aca="false">(N54/M54)*100</f>
        <v>#DIV/0!</v>
      </c>
    </row>
    <row r="55" s="21" customFormat="true" ht="38.25" hidden="true" customHeight="false" outlineLevel="0" collapsed="false">
      <c r="A55" s="108" t="s">
        <v>190</v>
      </c>
      <c r="B55" s="108" t="s">
        <v>1168</v>
      </c>
      <c r="C55" s="108" t="s">
        <v>1187</v>
      </c>
      <c r="D55" s="265"/>
      <c r="E55" s="266"/>
      <c r="F55" s="267" t="e">
        <f aca="false">(E55/D55)*100</f>
        <v>#DIV/0!</v>
      </c>
      <c r="G55" s="265"/>
      <c r="H55" s="265"/>
      <c r="I55" s="267" t="e">
        <f aca="false">(H55/G55)*100</f>
        <v>#DIV/0!</v>
      </c>
      <c r="J55" s="266"/>
      <c r="K55" s="266"/>
      <c r="L55" s="267" t="e">
        <f aca="false">(K55/J55)*100</f>
        <v>#DIV/0!</v>
      </c>
      <c r="M55" s="265"/>
      <c r="N55" s="266"/>
      <c r="O55" s="267" t="e">
        <f aca="false">(N55/M55)*100</f>
        <v>#DIV/0!</v>
      </c>
    </row>
    <row r="56" s="21" customFormat="true" ht="38.25" hidden="true" customHeight="false" outlineLevel="0" collapsed="false">
      <c r="A56" s="106" t="s">
        <v>190</v>
      </c>
      <c r="B56" s="108" t="s">
        <v>191</v>
      </c>
      <c r="C56" s="106" t="s">
        <v>1189</v>
      </c>
      <c r="D56" s="283"/>
      <c r="E56" s="106"/>
      <c r="F56" s="284"/>
      <c r="G56" s="108"/>
      <c r="H56" s="108"/>
      <c r="I56" s="285"/>
      <c r="J56" s="286"/>
      <c r="K56" s="120"/>
      <c r="L56" s="287"/>
      <c r="M56" s="289"/>
      <c r="N56" s="290"/>
      <c r="O56" s="288"/>
    </row>
    <row r="57" s="21" customFormat="true" ht="38.25" hidden="true" customHeight="false" outlineLevel="0" collapsed="false">
      <c r="A57" s="106" t="s">
        <v>190</v>
      </c>
      <c r="B57" s="108" t="s">
        <v>191</v>
      </c>
      <c r="C57" s="106" t="s">
        <v>1191</v>
      </c>
      <c r="D57" s="291"/>
      <c r="E57" s="106"/>
      <c r="F57" s="284"/>
      <c r="G57" s="291"/>
      <c r="H57" s="291"/>
      <c r="I57" s="285"/>
      <c r="J57" s="286"/>
      <c r="K57" s="137"/>
      <c r="L57" s="285"/>
      <c r="M57" s="289"/>
      <c r="N57" s="290"/>
      <c r="O57" s="292"/>
    </row>
    <row r="58" customFormat="false" ht="51" hidden="true" customHeight="false" outlineLevel="0" collapsed="false">
      <c r="A58" s="108" t="s">
        <v>217</v>
      </c>
      <c r="B58" s="259" t="s">
        <v>240</v>
      </c>
      <c r="C58" s="127" t="s">
        <v>1193</v>
      </c>
      <c r="D58" s="265"/>
      <c r="E58" s="266"/>
      <c r="F58" s="262" t="e">
        <f aca="false">(E58/D58)*100</f>
        <v>#DIV/0!</v>
      </c>
      <c r="G58" s="265"/>
      <c r="H58" s="265"/>
      <c r="I58" s="262" t="e">
        <f aca="false">(H58/G58)*100</f>
        <v>#DIV/0!</v>
      </c>
      <c r="J58" s="266"/>
      <c r="K58" s="266"/>
      <c r="L58" s="262" t="e">
        <f aca="false">(K58/J58)*100</f>
        <v>#DIV/0!</v>
      </c>
      <c r="M58" s="265"/>
      <c r="N58" s="266"/>
      <c r="O58" s="262" t="e">
        <f aca="false">(N58/M58)*100</f>
        <v>#DIV/0!</v>
      </c>
    </row>
    <row r="59" customFormat="false" ht="51" hidden="true" customHeight="false" outlineLevel="0" collapsed="false">
      <c r="A59" s="108" t="s">
        <v>217</v>
      </c>
      <c r="B59" s="259" t="s">
        <v>1838</v>
      </c>
      <c r="C59" s="127" t="s">
        <v>1195</v>
      </c>
      <c r="D59" s="260"/>
      <c r="E59" s="261"/>
      <c r="F59" s="262" t="e">
        <f aca="false">(E59/D59)*100</f>
        <v>#DIV/0!</v>
      </c>
      <c r="G59" s="263"/>
      <c r="H59" s="263"/>
      <c r="I59" s="262" t="e">
        <f aca="false">(H59/G59)*100</f>
        <v>#DIV/0!</v>
      </c>
      <c r="J59" s="264"/>
      <c r="K59" s="264"/>
      <c r="L59" s="262" t="e">
        <f aca="false">(K59/J59)*100</f>
        <v>#DIV/0!</v>
      </c>
      <c r="M59" s="263"/>
      <c r="N59" s="264"/>
      <c r="O59" s="262" t="e">
        <f aca="false">(N59/M59)*100</f>
        <v>#DIV/0!</v>
      </c>
    </row>
    <row r="60" customFormat="false" ht="51" hidden="true" customHeight="false" outlineLevel="0" collapsed="false">
      <c r="A60" s="108" t="s">
        <v>217</v>
      </c>
      <c r="B60" s="259" t="s">
        <v>1838</v>
      </c>
      <c r="C60" s="127" t="s">
        <v>1197</v>
      </c>
      <c r="D60" s="260"/>
      <c r="E60" s="261"/>
      <c r="F60" s="262" t="e">
        <f aca="false">(E60/D60)*100</f>
        <v>#DIV/0!</v>
      </c>
      <c r="G60" s="263"/>
      <c r="H60" s="263"/>
      <c r="I60" s="262" t="e">
        <f aca="false">(H60/G60)*100</f>
        <v>#DIV/0!</v>
      </c>
      <c r="J60" s="264"/>
      <c r="K60" s="264"/>
      <c r="L60" s="262" t="e">
        <f aca="false">(K60/J60)*100</f>
        <v>#DIV/0!</v>
      </c>
      <c r="M60" s="263"/>
      <c r="N60" s="264"/>
      <c r="O60" s="262" t="e">
        <f aca="false">(N60/M60)*100</f>
        <v>#DIV/0!</v>
      </c>
    </row>
    <row r="61" customFormat="false" ht="51" hidden="true" customHeight="false" outlineLevel="0" collapsed="false">
      <c r="A61" s="108" t="s">
        <v>217</v>
      </c>
      <c r="B61" s="259" t="s">
        <v>1838</v>
      </c>
      <c r="C61" s="127" t="s">
        <v>1199</v>
      </c>
      <c r="D61" s="260"/>
      <c r="E61" s="261"/>
      <c r="F61" s="262" t="e">
        <f aca="false">(E61/D61)*100</f>
        <v>#DIV/0!</v>
      </c>
      <c r="G61" s="263"/>
      <c r="H61" s="263"/>
      <c r="I61" s="262" t="e">
        <f aca="false">(H61/G61)*100</f>
        <v>#DIV/0!</v>
      </c>
      <c r="J61" s="264"/>
      <c r="K61" s="264"/>
      <c r="L61" s="262" t="e">
        <f aca="false">(K61/J61)*100</f>
        <v>#DIV/0!</v>
      </c>
      <c r="M61" s="263"/>
      <c r="N61" s="264"/>
      <c r="O61" s="262" t="e">
        <f aca="false">(N61/M61)*100</f>
        <v>#DIV/0!</v>
      </c>
    </row>
    <row r="62" customFormat="false" ht="38.25" hidden="true" customHeight="false" outlineLevel="0" collapsed="false">
      <c r="A62" s="108" t="s">
        <v>217</v>
      </c>
      <c r="B62" s="259" t="s">
        <v>259</v>
      </c>
      <c r="C62" s="127" t="s">
        <v>1201</v>
      </c>
      <c r="D62" s="260"/>
      <c r="E62" s="261"/>
      <c r="F62" s="262" t="e">
        <f aca="false">(E62/D62)*100</f>
        <v>#DIV/0!</v>
      </c>
      <c r="G62" s="263"/>
      <c r="H62" s="263"/>
      <c r="I62" s="262" t="e">
        <f aca="false">(H62/G62)*100</f>
        <v>#DIV/0!</v>
      </c>
      <c r="J62" s="264"/>
      <c r="K62" s="264"/>
      <c r="L62" s="262" t="e">
        <f aca="false">(K62/J62)*100</f>
        <v>#DIV/0!</v>
      </c>
      <c r="M62" s="263"/>
      <c r="N62" s="264"/>
      <c r="O62" s="262" t="e">
        <f aca="false">(N62/M62)*100</f>
        <v>#DIV/0!</v>
      </c>
    </row>
    <row r="63" customFormat="false" ht="51" hidden="true" customHeight="false" outlineLevel="0" collapsed="false">
      <c r="A63" s="108" t="s">
        <v>217</v>
      </c>
      <c r="B63" s="259" t="s">
        <v>1838</v>
      </c>
      <c r="C63" s="127" t="s">
        <v>1203</v>
      </c>
      <c r="D63" s="260"/>
      <c r="E63" s="261"/>
      <c r="F63" s="262" t="e">
        <f aca="false">(E63/D63)*100</f>
        <v>#DIV/0!</v>
      </c>
      <c r="G63" s="263"/>
      <c r="H63" s="263"/>
      <c r="I63" s="262" t="e">
        <f aca="false">(H63/G63)*100</f>
        <v>#DIV/0!</v>
      </c>
      <c r="J63" s="264"/>
      <c r="K63" s="264"/>
      <c r="L63" s="262" t="e">
        <f aca="false">(K63/J63)*100</f>
        <v>#DIV/0!</v>
      </c>
      <c r="M63" s="263"/>
      <c r="N63" s="264"/>
      <c r="O63" s="262" t="e">
        <f aca="false">(N63/M63)*100</f>
        <v>#DIV/0!</v>
      </c>
    </row>
    <row r="64" s="21" customFormat="true" ht="38.25" hidden="true" customHeight="false" outlineLevel="0" collapsed="false">
      <c r="A64" s="108" t="s">
        <v>217</v>
      </c>
      <c r="B64" s="108" t="s">
        <v>252</v>
      </c>
      <c r="C64" s="108" t="s">
        <v>1205</v>
      </c>
      <c r="D64" s="265"/>
      <c r="E64" s="266"/>
      <c r="F64" s="267" t="e">
        <f aca="false">(E64/D64)*100</f>
        <v>#DIV/0!</v>
      </c>
      <c r="G64" s="265"/>
      <c r="H64" s="265"/>
      <c r="I64" s="267" t="e">
        <f aca="false">(H64/G64)*100</f>
        <v>#DIV/0!</v>
      </c>
      <c r="J64" s="266"/>
      <c r="K64" s="266"/>
      <c r="L64" s="267" t="e">
        <f aca="false">(K64/J64)*100</f>
        <v>#DIV/0!</v>
      </c>
      <c r="M64" s="265"/>
      <c r="N64" s="266"/>
      <c r="O64" s="267" t="e">
        <f aca="false">(N64/M64)*100</f>
        <v>#DIV/0!</v>
      </c>
    </row>
    <row r="65" s="21" customFormat="true" ht="38.25" hidden="true" customHeight="false" outlineLevel="0" collapsed="false">
      <c r="A65" s="108" t="s">
        <v>217</v>
      </c>
      <c r="B65" s="108" t="s">
        <v>252</v>
      </c>
      <c r="C65" s="108" t="s">
        <v>1207</v>
      </c>
      <c r="D65" s="265"/>
      <c r="E65" s="266"/>
      <c r="F65" s="267" t="e">
        <f aca="false">(E65/D65)*100</f>
        <v>#DIV/0!</v>
      </c>
      <c r="G65" s="265"/>
      <c r="H65" s="265"/>
      <c r="I65" s="267" t="e">
        <f aca="false">(H65/G65)*100</f>
        <v>#DIV/0!</v>
      </c>
      <c r="J65" s="266"/>
      <c r="K65" s="266"/>
      <c r="L65" s="267" t="e">
        <f aca="false">(K65/J65)*100</f>
        <v>#DIV/0!</v>
      </c>
      <c r="M65" s="265"/>
      <c r="N65" s="266"/>
      <c r="O65" s="267" t="e">
        <f aca="false">(N65/M65)*100</f>
        <v>#DIV/0!</v>
      </c>
    </row>
    <row r="66" customFormat="false" ht="51" hidden="true" customHeight="false" outlineLevel="0" collapsed="false">
      <c r="A66" s="108" t="s">
        <v>217</v>
      </c>
      <c r="B66" s="259" t="s">
        <v>227</v>
      </c>
      <c r="C66" s="127" t="s">
        <v>1209</v>
      </c>
      <c r="D66" s="265"/>
      <c r="E66" s="266"/>
      <c r="F66" s="262" t="e">
        <f aca="false">(E66/D66)*100</f>
        <v>#DIV/0!</v>
      </c>
      <c r="G66" s="265"/>
      <c r="H66" s="265"/>
      <c r="I66" s="262" t="e">
        <f aca="false">(H66/G66)*100</f>
        <v>#DIV/0!</v>
      </c>
      <c r="J66" s="266"/>
      <c r="K66" s="266"/>
      <c r="L66" s="262" t="e">
        <f aca="false">(K66/J66)*100</f>
        <v>#DIV/0!</v>
      </c>
      <c r="M66" s="265"/>
      <c r="N66" s="266"/>
      <c r="O66" s="262" t="e">
        <f aca="false">(N66/M66)*100</f>
        <v>#DIV/0!</v>
      </c>
    </row>
    <row r="67" s="21" customFormat="true" ht="51" hidden="true" customHeight="false" outlineLevel="0" collapsed="false">
      <c r="A67" s="108" t="s">
        <v>217</v>
      </c>
      <c r="B67" s="108" t="s">
        <v>218</v>
      </c>
      <c r="C67" s="108" t="s">
        <v>1211</v>
      </c>
      <c r="D67" s="265"/>
      <c r="E67" s="266"/>
      <c r="F67" s="267" t="e">
        <f aca="false">(E67/D67)*100</f>
        <v>#DIV/0!</v>
      </c>
      <c r="G67" s="265"/>
      <c r="H67" s="265"/>
      <c r="I67" s="267" t="e">
        <f aca="false">(H67/G67)*100</f>
        <v>#DIV/0!</v>
      </c>
      <c r="J67" s="266"/>
      <c r="K67" s="266"/>
      <c r="L67" s="267" t="e">
        <f aca="false">(K67/J67)*100</f>
        <v>#DIV/0!</v>
      </c>
      <c r="M67" s="265"/>
      <c r="N67" s="266"/>
      <c r="O67" s="267" t="e">
        <f aca="false">(N67/M67)*100</f>
        <v>#DIV/0!</v>
      </c>
    </row>
    <row r="68" s="174" customFormat="true" ht="51" hidden="true" customHeight="false" outlineLevel="0" collapsed="false">
      <c r="A68" s="106" t="s">
        <v>217</v>
      </c>
      <c r="B68" s="106" t="s">
        <v>218</v>
      </c>
      <c r="C68" s="106" t="s">
        <v>1213</v>
      </c>
      <c r="D68" s="293"/>
      <c r="E68" s="294"/>
      <c r="F68" s="295" t="e">
        <f aca="false">(E68/D68)*100</f>
        <v>#DIV/0!</v>
      </c>
      <c r="G68" s="296"/>
      <c r="H68" s="296"/>
      <c r="I68" s="295" t="e">
        <f aca="false">(H68/G68)*100</f>
        <v>#DIV/0!</v>
      </c>
      <c r="J68" s="294"/>
      <c r="K68" s="294"/>
      <c r="L68" s="295" t="e">
        <f aca="false">(K68/J68)*100</f>
        <v>#DIV/0!</v>
      </c>
      <c r="M68" s="296"/>
      <c r="N68" s="294"/>
      <c r="O68" s="295" t="e">
        <f aca="false">(N68/M68)*100</f>
        <v>#DIV/0!</v>
      </c>
    </row>
    <row r="69" s="174" customFormat="true" ht="51" hidden="true" customHeight="false" outlineLevel="0" collapsed="false">
      <c r="A69" s="106" t="s">
        <v>217</v>
      </c>
      <c r="B69" s="106" t="s">
        <v>218</v>
      </c>
      <c r="C69" s="106" t="s">
        <v>1215</v>
      </c>
      <c r="D69" s="296"/>
      <c r="E69" s="294"/>
      <c r="F69" s="295" t="e">
        <f aca="false">(E69/D69)*100</f>
        <v>#DIV/0!</v>
      </c>
      <c r="G69" s="296"/>
      <c r="H69" s="296"/>
      <c r="I69" s="295" t="e">
        <f aca="false">(H69/G69)*100</f>
        <v>#DIV/0!</v>
      </c>
      <c r="J69" s="294"/>
      <c r="K69" s="294"/>
      <c r="L69" s="295" t="e">
        <f aca="false">(K69/J69)*100</f>
        <v>#DIV/0!</v>
      </c>
      <c r="M69" s="296"/>
      <c r="N69" s="294"/>
      <c r="O69" s="295" t="e">
        <f aca="false">(N69/M69)*100</f>
        <v>#DIV/0!</v>
      </c>
    </row>
    <row r="70" customFormat="false" ht="51" hidden="true" customHeight="false" outlineLevel="0" collapsed="false">
      <c r="A70" s="108" t="s">
        <v>217</v>
      </c>
      <c r="B70" s="259" t="s">
        <v>240</v>
      </c>
      <c r="C70" s="127" t="s">
        <v>1217</v>
      </c>
      <c r="D70" s="265"/>
      <c r="E70" s="266"/>
      <c r="F70" s="262" t="e">
        <f aca="false">(E70/D70)*100</f>
        <v>#DIV/0!</v>
      </c>
      <c r="G70" s="265"/>
      <c r="H70" s="265"/>
      <c r="I70" s="262" t="e">
        <f aca="false">(H70/G70)*100</f>
        <v>#DIV/0!</v>
      </c>
      <c r="J70" s="266"/>
      <c r="K70" s="266"/>
      <c r="L70" s="262" t="e">
        <f aca="false">(K70/J70)*100</f>
        <v>#DIV/0!</v>
      </c>
      <c r="M70" s="265"/>
      <c r="N70" s="266"/>
      <c r="O70" s="262" t="e">
        <f aca="false">(N70/M70)*100</f>
        <v>#DIV/0!</v>
      </c>
    </row>
    <row r="71" customFormat="false" ht="51" hidden="true" customHeight="false" outlineLevel="0" collapsed="false">
      <c r="A71" s="108" t="s">
        <v>217</v>
      </c>
      <c r="B71" s="259" t="s">
        <v>227</v>
      </c>
      <c r="C71" s="127" t="s">
        <v>1219</v>
      </c>
      <c r="D71" s="265"/>
      <c r="E71" s="266"/>
      <c r="F71" s="262" t="e">
        <f aca="false">(E71/D71)*100</f>
        <v>#DIV/0!</v>
      </c>
      <c r="G71" s="265"/>
      <c r="H71" s="265"/>
      <c r="I71" s="262" t="e">
        <f aca="false">(H71/G71)*100</f>
        <v>#DIV/0!</v>
      </c>
      <c r="J71" s="266"/>
      <c r="K71" s="266"/>
      <c r="L71" s="262" t="e">
        <f aca="false">(K71/J71)*100</f>
        <v>#DIV/0!</v>
      </c>
      <c r="M71" s="265"/>
      <c r="N71" s="266"/>
      <c r="O71" s="262" t="e">
        <f aca="false">(N71/M71)*100</f>
        <v>#DIV/0!</v>
      </c>
    </row>
    <row r="72" customFormat="false" ht="51" hidden="true" customHeight="false" outlineLevel="0" collapsed="false">
      <c r="A72" s="108" t="s">
        <v>217</v>
      </c>
      <c r="B72" s="259" t="s">
        <v>240</v>
      </c>
      <c r="C72" s="127" t="s">
        <v>1221</v>
      </c>
      <c r="D72" s="265"/>
      <c r="E72" s="266"/>
      <c r="F72" s="262" t="e">
        <f aca="false">(E72/D72)*100</f>
        <v>#DIV/0!</v>
      </c>
      <c r="G72" s="265"/>
      <c r="H72" s="265"/>
      <c r="I72" s="262" t="e">
        <f aca="false">(H72/G72)*100</f>
        <v>#DIV/0!</v>
      </c>
      <c r="J72" s="266"/>
      <c r="K72" s="266"/>
      <c r="L72" s="262" t="e">
        <f aca="false">(K72/J72)*100</f>
        <v>#DIV/0!</v>
      </c>
      <c r="M72" s="265"/>
      <c r="N72" s="266"/>
      <c r="O72" s="262" t="e">
        <f aca="false">(N72/M72)*100</f>
        <v>#DIV/0!</v>
      </c>
    </row>
    <row r="73" customFormat="false" ht="51" hidden="true" customHeight="false" outlineLevel="0" collapsed="false">
      <c r="A73" s="108" t="s">
        <v>217</v>
      </c>
      <c r="B73" s="259" t="s">
        <v>240</v>
      </c>
      <c r="C73" s="127" t="s">
        <v>1223</v>
      </c>
      <c r="D73" s="265"/>
      <c r="E73" s="266"/>
      <c r="F73" s="262" t="e">
        <f aca="false">(E73/D73)*100</f>
        <v>#DIV/0!</v>
      </c>
      <c r="G73" s="265"/>
      <c r="H73" s="265"/>
      <c r="I73" s="262" t="e">
        <f aca="false">(H73/G73)*100</f>
        <v>#DIV/0!</v>
      </c>
      <c r="J73" s="266"/>
      <c r="K73" s="266"/>
      <c r="L73" s="262" t="e">
        <f aca="false">(K73/J73)*100</f>
        <v>#DIV/0!</v>
      </c>
      <c r="M73" s="265"/>
      <c r="N73" s="266"/>
      <c r="O73" s="262" t="e">
        <f aca="false">(N73/M73)*100</f>
        <v>#DIV/0!</v>
      </c>
    </row>
    <row r="74" s="21" customFormat="true" ht="38.25" hidden="true" customHeight="false" outlineLevel="0" collapsed="false">
      <c r="A74" s="108" t="s">
        <v>217</v>
      </c>
      <c r="B74" s="108" t="s">
        <v>1839</v>
      </c>
      <c r="C74" s="108" t="s">
        <v>1225</v>
      </c>
      <c r="D74" s="265"/>
      <c r="E74" s="266"/>
      <c r="F74" s="267" t="e">
        <f aca="false">(E74/D74)*100</f>
        <v>#DIV/0!</v>
      </c>
      <c r="G74" s="265"/>
      <c r="H74" s="265"/>
      <c r="I74" s="267" t="e">
        <f aca="false">(H74/G74)*100</f>
        <v>#DIV/0!</v>
      </c>
      <c r="J74" s="266"/>
      <c r="K74" s="266"/>
      <c r="L74" s="267" t="e">
        <f aca="false">(K74/J74)*100</f>
        <v>#DIV/0!</v>
      </c>
      <c r="M74" s="265"/>
      <c r="N74" s="266"/>
      <c r="O74" s="267" t="e">
        <f aca="false">(N74/M74)*100</f>
        <v>#DIV/0!</v>
      </c>
    </row>
    <row r="75" customFormat="false" ht="51" hidden="true" customHeight="false" outlineLevel="0" collapsed="false">
      <c r="A75" s="108" t="s">
        <v>217</v>
      </c>
      <c r="B75" s="259" t="s">
        <v>227</v>
      </c>
      <c r="C75" s="127" t="s">
        <v>1227</v>
      </c>
      <c r="D75" s="265"/>
      <c r="E75" s="266"/>
      <c r="F75" s="262" t="e">
        <f aca="false">(E75/D75)*100</f>
        <v>#DIV/0!</v>
      </c>
      <c r="G75" s="265"/>
      <c r="H75" s="265"/>
      <c r="I75" s="262" t="e">
        <f aca="false">(H75/G75)*100</f>
        <v>#DIV/0!</v>
      </c>
      <c r="J75" s="266"/>
      <c r="K75" s="266"/>
      <c r="L75" s="262" t="e">
        <f aca="false">(K75/J75)*100</f>
        <v>#DIV/0!</v>
      </c>
      <c r="M75" s="265"/>
      <c r="N75" s="266"/>
      <c r="O75" s="262" t="e">
        <f aca="false">(N75/M75)*100</f>
        <v>#DIV/0!</v>
      </c>
    </row>
    <row r="76" customFormat="false" ht="51" hidden="true" customHeight="false" outlineLevel="0" collapsed="false">
      <c r="A76" s="108" t="s">
        <v>217</v>
      </c>
      <c r="B76" s="259" t="s">
        <v>227</v>
      </c>
      <c r="C76" s="127" t="s">
        <v>1229</v>
      </c>
      <c r="D76" s="265"/>
      <c r="E76" s="266"/>
      <c r="F76" s="262" t="e">
        <f aca="false">(E76/D76)*100</f>
        <v>#DIV/0!</v>
      </c>
      <c r="G76" s="265"/>
      <c r="H76" s="265"/>
      <c r="I76" s="262" t="e">
        <f aca="false">(H76/G76)*100</f>
        <v>#DIV/0!</v>
      </c>
      <c r="J76" s="266"/>
      <c r="K76" s="266"/>
      <c r="L76" s="262" t="e">
        <f aca="false">(K76/J76)*100</f>
        <v>#DIV/0!</v>
      </c>
      <c r="M76" s="265"/>
      <c r="N76" s="266"/>
      <c r="O76" s="262" t="e">
        <f aca="false">(N76/M76)*100</f>
        <v>#DIV/0!</v>
      </c>
    </row>
    <row r="77" customFormat="false" ht="51" hidden="true" customHeight="false" outlineLevel="0" collapsed="false">
      <c r="A77" s="108" t="s">
        <v>217</v>
      </c>
      <c r="B77" s="259" t="s">
        <v>227</v>
      </c>
      <c r="C77" s="127" t="s">
        <v>1231</v>
      </c>
      <c r="D77" s="265"/>
      <c r="E77" s="266"/>
      <c r="F77" s="262" t="e">
        <f aca="false">(E77/D77)*100</f>
        <v>#DIV/0!</v>
      </c>
      <c r="G77" s="265"/>
      <c r="H77" s="265"/>
      <c r="I77" s="262" t="e">
        <f aca="false">(H77/G77)*100</f>
        <v>#DIV/0!</v>
      </c>
      <c r="J77" s="266"/>
      <c r="K77" s="266"/>
      <c r="L77" s="262" t="e">
        <f aca="false">(K77/J77)*100</f>
        <v>#DIV/0!</v>
      </c>
      <c r="M77" s="265"/>
      <c r="N77" s="266"/>
      <c r="O77" s="262" t="e">
        <f aca="false">(N77/M77)*100</f>
        <v>#DIV/0!</v>
      </c>
    </row>
    <row r="78" customFormat="false" ht="51" hidden="true" customHeight="false" outlineLevel="0" collapsed="false">
      <c r="A78" s="108" t="s">
        <v>217</v>
      </c>
      <c r="B78" s="259" t="s">
        <v>227</v>
      </c>
      <c r="C78" s="127" t="s">
        <v>1233</v>
      </c>
      <c r="D78" s="265"/>
      <c r="E78" s="266"/>
      <c r="F78" s="262" t="e">
        <f aca="false">(E78/D78)*100</f>
        <v>#DIV/0!</v>
      </c>
      <c r="G78" s="265"/>
      <c r="H78" s="265"/>
      <c r="I78" s="262" t="e">
        <f aca="false">(H78/G78)*100</f>
        <v>#DIV/0!</v>
      </c>
      <c r="J78" s="266"/>
      <c r="K78" s="266"/>
      <c r="L78" s="262" t="e">
        <f aca="false">(K78/J78)*100</f>
        <v>#DIV/0!</v>
      </c>
      <c r="M78" s="265"/>
      <c r="N78" s="266"/>
      <c r="O78" s="262" t="e">
        <f aca="false">(N78/M78)*100</f>
        <v>#DIV/0!</v>
      </c>
    </row>
    <row r="79" s="21" customFormat="true" ht="38.25" hidden="true" customHeight="false" outlineLevel="0" collapsed="false">
      <c r="A79" s="108" t="s">
        <v>217</v>
      </c>
      <c r="B79" s="108" t="s">
        <v>252</v>
      </c>
      <c r="C79" s="108" t="s">
        <v>1235</v>
      </c>
      <c r="D79" s="265"/>
      <c r="E79" s="266"/>
      <c r="F79" s="267" t="e">
        <f aca="false">(E79/D79)*100</f>
        <v>#DIV/0!</v>
      </c>
      <c r="G79" s="265"/>
      <c r="H79" s="265"/>
      <c r="I79" s="267" t="e">
        <f aca="false">(H79/G79)*100</f>
        <v>#DIV/0!</v>
      </c>
      <c r="J79" s="266"/>
      <c r="K79" s="266"/>
      <c r="L79" s="267" t="e">
        <f aca="false">(K79/J79)*100</f>
        <v>#DIV/0!</v>
      </c>
      <c r="M79" s="265"/>
      <c r="N79" s="266"/>
      <c r="O79" s="267" t="e">
        <f aca="false">(N79/M79)*100</f>
        <v>#DIV/0!</v>
      </c>
    </row>
    <row r="80" customFormat="false" ht="38.25" hidden="true" customHeight="false" outlineLevel="0" collapsed="false">
      <c r="A80" s="108" t="s">
        <v>217</v>
      </c>
      <c r="B80" s="259" t="s">
        <v>259</v>
      </c>
      <c r="C80" s="127" t="s">
        <v>1237</v>
      </c>
      <c r="D80" s="260"/>
      <c r="E80" s="261"/>
      <c r="F80" s="262" t="e">
        <f aca="false">(E80/D80)*100</f>
        <v>#DIV/0!</v>
      </c>
      <c r="G80" s="263"/>
      <c r="H80" s="263"/>
      <c r="I80" s="262" t="e">
        <f aca="false">(H80/G80)*100</f>
        <v>#DIV/0!</v>
      </c>
      <c r="J80" s="264"/>
      <c r="K80" s="264"/>
      <c r="L80" s="262" t="e">
        <f aca="false">(K80/J80)*100</f>
        <v>#DIV/0!</v>
      </c>
      <c r="M80" s="263"/>
      <c r="N80" s="264"/>
      <c r="O80" s="262" t="e">
        <f aca="false">(N80/M80)*100</f>
        <v>#DIV/0!</v>
      </c>
    </row>
    <row r="81" s="21" customFormat="true" ht="38.25" hidden="true" customHeight="false" outlineLevel="0" collapsed="false">
      <c r="A81" s="108" t="s">
        <v>217</v>
      </c>
      <c r="B81" s="108" t="s">
        <v>252</v>
      </c>
      <c r="C81" s="108" t="s">
        <v>1239</v>
      </c>
      <c r="D81" s="265"/>
      <c r="E81" s="266"/>
      <c r="F81" s="267" t="e">
        <f aca="false">(E81/D81)*100</f>
        <v>#DIV/0!</v>
      </c>
      <c r="G81" s="265"/>
      <c r="H81" s="265"/>
      <c r="I81" s="267" t="e">
        <f aca="false">(H81/G81)*100</f>
        <v>#DIV/0!</v>
      </c>
      <c r="J81" s="266"/>
      <c r="K81" s="266"/>
      <c r="L81" s="267" t="e">
        <f aca="false">(K81/J81)*100</f>
        <v>#DIV/0!</v>
      </c>
      <c r="M81" s="265"/>
      <c r="N81" s="266"/>
      <c r="O81" s="267" t="e">
        <f aca="false">(N81/M81)*100</f>
        <v>#DIV/0!</v>
      </c>
    </row>
    <row r="82" customFormat="false" ht="38.25" hidden="true" customHeight="false" outlineLevel="0" collapsed="false">
      <c r="A82" s="108" t="s">
        <v>217</v>
      </c>
      <c r="B82" s="259" t="s">
        <v>236</v>
      </c>
      <c r="C82" s="127" t="s">
        <v>1241</v>
      </c>
      <c r="D82" s="260"/>
      <c r="E82" s="261"/>
      <c r="F82" s="262" t="e">
        <f aca="false">(E82/D82)*100</f>
        <v>#DIV/0!</v>
      </c>
      <c r="G82" s="263"/>
      <c r="H82" s="263"/>
      <c r="I82" s="262" t="e">
        <f aca="false">(H82/G82)*100</f>
        <v>#DIV/0!</v>
      </c>
      <c r="J82" s="264"/>
      <c r="K82" s="264"/>
      <c r="L82" s="262" t="e">
        <f aca="false">(K82/J82)*100</f>
        <v>#DIV/0!</v>
      </c>
      <c r="M82" s="263"/>
      <c r="N82" s="264"/>
      <c r="O82" s="262" t="e">
        <f aca="false">(N82/M82)*100</f>
        <v>#DIV/0!</v>
      </c>
    </row>
    <row r="83" s="21" customFormat="true" ht="38.25" hidden="true" customHeight="false" outlineLevel="0" collapsed="false">
      <c r="A83" s="108" t="s">
        <v>217</v>
      </c>
      <c r="B83" s="108" t="s">
        <v>247</v>
      </c>
      <c r="C83" s="108" t="s">
        <v>1243</v>
      </c>
      <c r="D83" s="265"/>
      <c r="E83" s="266"/>
      <c r="F83" s="267" t="e">
        <f aca="false">(E83/D83)*100</f>
        <v>#DIV/0!</v>
      </c>
      <c r="G83" s="265"/>
      <c r="H83" s="265"/>
      <c r="I83" s="267" t="e">
        <f aca="false">(H83/G83)*100</f>
        <v>#DIV/0!</v>
      </c>
      <c r="J83" s="266"/>
      <c r="K83" s="266"/>
      <c r="L83" s="267" t="e">
        <f aca="false">(K83/J83)*100</f>
        <v>#DIV/0!</v>
      </c>
      <c r="M83" s="265"/>
      <c r="N83" s="266"/>
      <c r="O83" s="267" t="e">
        <f aca="false">(N83/M83)*100</f>
        <v>#DIV/0!</v>
      </c>
    </row>
    <row r="84" customFormat="false" ht="51" hidden="true" customHeight="false" outlineLevel="0" collapsed="false">
      <c r="A84" s="108" t="s">
        <v>217</v>
      </c>
      <c r="B84" s="259" t="s">
        <v>240</v>
      </c>
      <c r="C84" s="127" t="s">
        <v>1245</v>
      </c>
      <c r="D84" s="265"/>
      <c r="E84" s="266"/>
      <c r="F84" s="262" t="e">
        <f aca="false">(E84/D84)*100</f>
        <v>#DIV/0!</v>
      </c>
      <c r="G84" s="265"/>
      <c r="H84" s="265"/>
      <c r="I84" s="262" t="e">
        <f aca="false">(H84/G84)*100</f>
        <v>#DIV/0!</v>
      </c>
      <c r="J84" s="266"/>
      <c r="K84" s="266"/>
      <c r="L84" s="262" t="e">
        <f aca="false">(K84/J84)*100</f>
        <v>#DIV/0!</v>
      </c>
      <c r="M84" s="265"/>
      <c r="N84" s="266"/>
      <c r="O84" s="262" t="e">
        <f aca="false">(N84/M84)*100</f>
        <v>#DIV/0!</v>
      </c>
    </row>
    <row r="85" s="21" customFormat="true" ht="51" hidden="true" customHeight="false" outlineLevel="0" collapsed="false">
      <c r="A85" s="108" t="s">
        <v>217</v>
      </c>
      <c r="B85" s="108" t="s">
        <v>218</v>
      </c>
      <c r="C85" s="108" t="s">
        <v>1247</v>
      </c>
      <c r="D85" s="265"/>
      <c r="E85" s="266"/>
      <c r="F85" s="267" t="e">
        <f aca="false">(E85/D85)*100</f>
        <v>#DIV/0!</v>
      </c>
      <c r="G85" s="265"/>
      <c r="H85" s="265"/>
      <c r="I85" s="267" t="e">
        <f aca="false">(H85/G85)*100</f>
        <v>#DIV/0!</v>
      </c>
      <c r="J85" s="266"/>
      <c r="K85" s="266"/>
      <c r="L85" s="267" t="e">
        <f aca="false">(K85/J85)*100</f>
        <v>#DIV/0!</v>
      </c>
      <c r="M85" s="265"/>
      <c r="N85" s="266"/>
      <c r="O85" s="267" t="e">
        <f aca="false">(N85/M85)*100</f>
        <v>#DIV/0!</v>
      </c>
    </row>
    <row r="86" customFormat="false" ht="51" hidden="true" customHeight="false" outlineLevel="0" collapsed="false">
      <c r="A86" s="108" t="s">
        <v>217</v>
      </c>
      <c r="B86" s="259" t="s">
        <v>1838</v>
      </c>
      <c r="C86" s="127" t="s">
        <v>1249</v>
      </c>
      <c r="D86" s="260"/>
      <c r="E86" s="261"/>
      <c r="F86" s="262" t="e">
        <f aca="false">(E86/D86)*100</f>
        <v>#DIV/0!</v>
      </c>
      <c r="G86" s="263"/>
      <c r="H86" s="263"/>
      <c r="I86" s="262" t="e">
        <f aca="false">(H86/G86)*100</f>
        <v>#DIV/0!</v>
      </c>
      <c r="J86" s="264"/>
      <c r="K86" s="264"/>
      <c r="L86" s="262" t="e">
        <f aca="false">(K86/J86)*100</f>
        <v>#DIV/0!</v>
      </c>
      <c r="M86" s="263"/>
      <c r="N86" s="264"/>
      <c r="O86" s="262" t="e">
        <f aca="false">(N86/M86)*100</f>
        <v>#DIV/0!</v>
      </c>
    </row>
    <row r="87" customFormat="false" ht="38.25" hidden="true" customHeight="false" outlineLevel="0" collapsed="false">
      <c r="A87" s="108" t="s">
        <v>277</v>
      </c>
      <c r="B87" s="259" t="s">
        <v>1251</v>
      </c>
      <c r="C87" s="127" t="s">
        <v>1252</v>
      </c>
      <c r="D87" s="260"/>
      <c r="E87" s="261"/>
      <c r="F87" s="262" t="e">
        <f aca="false">(E87/D87)*100</f>
        <v>#DIV/0!</v>
      </c>
      <c r="G87" s="263"/>
      <c r="H87" s="263"/>
      <c r="I87" s="262" t="e">
        <f aca="false">(H87/G87)*100</f>
        <v>#DIV/0!</v>
      </c>
      <c r="J87" s="264"/>
      <c r="K87" s="264"/>
      <c r="L87" s="262" t="e">
        <f aca="false">(K87/J87)*100</f>
        <v>#DIV/0!</v>
      </c>
      <c r="M87" s="263"/>
      <c r="N87" s="264"/>
      <c r="O87" s="262" t="e">
        <f aca="false">(N87/M87)*100</f>
        <v>#DIV/0!</v>
      </c>
    </row>
    <row r="88" customFormat="false" ht="38.25" hidden="true" customHeight="false" outlineLevel="0" collapsed="false">
      <c r="A88" s="108" t="s">
        <v>277</v>
      </c>
      <c r="B88" s="259" t="s">
        <v>1251</v>
      </c>
      <c r="C88" s="127" t="s">
        <v>1254</v>
      </c>
      <c r="D88" s="260"/>
      <c r="E88" s="280"/>
      <c r="F88" s="262" t="e">
        <f aca="false">(E88/D88)*100</f>
        <v>#DIV/0!</v>
      </c>
      <c r="G88" s="263"/>
      <c r="H88" s="263"/>
      <c r="I88" s="262" t="e">
        <f aca="false">(H88/G88)*100</f>
        <v>#DIV/0!</v>
      </c>
      <c r="J88" s="280"/>
      <c r="K88" s="264"/>
      <c r="L88" s="262" t="e">
        <f aca="false">(K88/J88)*100</f>
        <v>#DIV/0!</v>
      </c>
      <c r="M88" s="263"/>
      <c r="N88" s="264"/>
      <c r="O88" s="262" t="e">
        <f aca="false">(N88/M88)*100</f>
        <v>#DIV/0!</v>
      </c>
    </row>
    <row r="89" customFormat="false" ht="38.25" hidden="true" customHeight="false" outlineLevel="0" collapsed="false">
      <c r="A89" s="108" t="s">
        <v>277</v>
      </c>
      <c r="B89" s="259" t="s">
        <v>32</v>
      </c>
      <c r="C89" s="297"/>
      <c r="D89" s="298"/>
      <c r="E89" s="261"/>
      <c r="F89" s="262" t="e">
        <f aca="false">(E89/D89)*100</f>
        <v>#DIV/0!</v>
      </c>
      <c r="G89" s="263"/>
      <c r="H89" s="263"/>
      <c r="I89" s="262" t="e">
        <f aca="false">(H89/G89)*100</f>
        <v>#DIV/0!</v>
      </c>
      <c r="J89" s="264"/>
      <c r="K89" s="264"/>
      <c r="L89" s="262" t="e">
        <f aca="false">(K89/J89)*100</f>
        <v>#DIV/0!</v>
      </c>
      <c r="M89" s="263"/>
      <c r="N89" s="264"/>
      <c r="O89" s="262" t="e">
        <f aca="false">(N89/M89)*100</f>
        <v>#DIV/0!</v>
      </c>
    </row>
    <row r="90" s="21" customFormat="true" ht="38.25" hidden="true" customHeight="false" outlineLevel="0" collapsed="false">
      <c r="A90" s="108" t="s">
        <v>277</v>
      </c>
      <c r="B90" s="108" t="s">
        <v>1257</v>
      </c>
      <c r="C90" s="108" t="s">
        <v>1258</v>
      </c>
      <c r="D90" s="265"/>
      <c r="E90" s="266"/>
      <c r="F90" s="267" t="e">
        <f aca="false">(E90/D90)*100</f>
        <v>#DIV/0!</v>
      </c>
      <c r="G90" s="265"/>
      <c r="H90" s="265"/>
      <c r="I90" s="267" t="e">
        <f aca="false">(H90/G90)*100</f>
        <v>#DIV/0!</v>
      </c>
      <c r="J90" s="266"/>
      <c r="K90" s="266"/>
      <c r="L90" s="267" t="e">
        <f aca="false">(K90/J90)*100</f>
        <v>#DIV/0!</v>
      </c>
      <c r="M90" s="265"/>
      <c r="N90" s="266"/>
      <c r="O90" s="267" t="e">
        <f aca="false">(N90/M90)*100</f>
        <v>#DIV/0!</v>
      </c>
    </row>
    <row r="91" customFormat="false" ht="51" hidden="true" customHeight="false" outlineLevel="0" collapsed="false">
      <c r="A91" s="108" t="s">
        <v>277</v>
      </c>
      <c r="B91" s="259" t="s">
        <v>278</v>
      </c>
      <c r="C91" s="127" t="s">
        <v>1261</v>
      </c>
      <c r="D91" s="260"/>
      <c r="E91" s="261"/>
      <c r="F91" s="262" t="e">
        <f aca="false">(E91/D91)*100</f>
        <v>#DIV/0!</v>
      </c>
      <c r="G91" s="263"/>
      <c r="H91" s="263"/>
      <c r="I91" s="262" t="e">
        <f aca="false">(H91/G91)*100</f>
        <v>#DIV/0!</v>
      </c>
      <c r="J91" s="264"/>
      <c r="K91" s="264"/>
      <c r="L91" s="262" t="e">
        <f aca="false">(K91/J91)*100</f>
        <v>#DIV/0!</v>
      </c>
      <c r="M91" s="263"/>
      <c r="N91" s="264"/>
      <c r="O91" s="262" t="e">
        <f aca="false">(N91/M91)*100</f>
        <v>#DIV/0!</v>
      </c>
    </row>
    <row r="92" customFormat="false" ht="51" hidden="true" customHeight="false" outlineLevel="0" collapsed="false">
      <c r="A92" s="108" t="s">
        <v>277</v>
      </c>
      <c r="B92" s="259" t="s">
        <v>278</v>
      </c>
      <c r="C92" s="127" t="s">
        <v>1263</v>
      </c>
      <c r="D92" s="260"/>
      <c r="E92" s="261"/>
      <c r="F92" s="262" t="e">
        <f aca="false">(E92/D92)*100</f>
        <v>#DIV/0!</v>
      </c>
      <c r="G92" s="263"/>
      <c r="H92" s="263"/>
      <c r="I92" s="262" t="e">
        <f aca="false">(H92/G92)*100</f>
        <v>#DIV/0!</v>
      </c>
      <c r="J92" s="264"/>
      <c r="K92" s="264"/>
      <c r="L92" s="262" t="e">
        <f aca="false">(K92/J92)*100</f>
        <v>#DIV/0!</v>
      </c>
      <c r="M92" s="263"/>
      <c r="N92" s="264"/>
      <c r="O92" s="262" t="e">
        <f aca="false">(N92/M92)*100</f>
        <v>#DIV/0!</v>
      </c>
    </row>
    <row r="93" customFormat="false" ht="38.25" hidden="true" customHeight="false" outlineLevel="0" collapsed="false">
      <c r="A93" s="108" t="s">
        <v>302</v>
      </c>
      <c r="B93" s="259" t="s">
        <v>303</v>
      </c>
      <c r="C93" s="127" t="s">
        <v>1265</v>
      </c>
      <c r="D93" s="260"/>
      <c r="E93" s="261"/>
      <c r="F93" s="262" t="e">
        <f aca="false">(E93/D93)*100</f>
        <v>#DIV/0!</v>
      </c>
      <c r="G93" s="263"/>
      <c r="H93" s="263"/>
      <c r="I93" s="262" t="e">
        <f aca="false">(H93/G93)*100</f>
        <v>#DIV/0!</v>
      </c>
      <c r="J93" s="264"/>
      <c r="K93" s="264"/>
      <c r="L93" s="262" t="e">
        <f aca="false">(K93/J93)*100</f>
        <v>#DIV/0!</v>
      </c>
      <c r="M93" s="263"/>
      <c r="N93" s="264"/>
      <c r="O93" s="262" t="e">
        <f aca="false">(N93/M93)*100</f>
        <v>#DIV/0!</v>
      </c>
    </row>
    <row r="94" customFormat="false" ht="38.25" hidden="true" customHeight="false" outlineLevel="0" collapsed="false">
      <c r="A94" s="108" t="s">
        <v>302</v>
      </c>
      <c r="B94" s="259" t="s">
        <v>303</v>
      </c>
      <c r="C94" s="127" t="s">
        <v>1267</v>
      </c>
      <c r="D94" s="260"/>
      <c r="E94" s="261"/>
      <c r="F94" s="262" t="e">
        <f aca="false">(E94/D94)*100</f>
        <v>#DIV/0!</v>
      </c>
      <c r="G94" s="263"/>
      <c r="H94" s="263"/>
      <c r="I94" s="262" t="e">
        <f aca="false">(H94/G94)*100</f>
        <v>#DIV/0!</v>
      </c>
      <c r="J94" s="264"/>
      <c r="K94" s="264"/>
      <c r="L94" s="262" t="e">
        <f aca="false">(K94/J94)*100</f>
        <v>#DIV/0!</v>
      </c>
      <c r="M94" s="263"/>
      <c r="N94" s="264"/>
      <c r="O94" s="262" t="e">
        <f aca="false">(N94/M94)*100</f>
        <v>#DIV/0!</v>
      </c>
    </row>
    <row r="95" s="21" customFormat="true" ht="38.25" hidden="true" customHeight="false" outlineLevel="0" collapsed="false">
      <c r="A95" s="108" t="s">
        <v>302</v>
      </c>
      <c r="B95" s="108" t="s">
        <v>317</v>
      </c>
      <c r="C95" s="108" t="s">
        <v>1269</v>
      </c>
      <c r="D95" s="265"/>
      <c r="E95" s="282"/>
      <c r="F95" s="267" t="e">
        <f aca="false">(E95/D95)*100</f>
        <v>#DIV/0!</v>
      </c>
      <c r="G95" s="265"/>
      <c r="H95" s="265"/>
      <c r="I95" s="267" t="e">
        <f aca="false">(H95/G95)*100</f>
        <v>#DIV/0!</v>
      </c>
      <c r="J95" s="282"/>
      <c r="K95" s="266"/>
      <c r="L95" s="267" t="e">
        <f aca="false">(K95/J95)*100</f>
        <v>#DIV/0!</v>
      </c>
      <c r="M95" s="265"/>
      <c r="N95" s="266"/>
      <c r="O95" s="267" t="e">
        <f aca="false">(N95/M95)*100</f>
        <v>#DIV/0!</v>
      </c>
    </row>
    <row r="96" customFormat="false" ht="38.25" hidden="true" customHeight="false" outlineLevel="0" collapsed="false">
      <c r="A96" s="108" t="s">
        <v>302</v>
      </c>
      <c r="B96" s="259" t="s">
        <v>311</v>
      </c>
      <c r="C96" s="299" t="s">
        <v>1269</v>
      </c>
      <c r="D96" s="298"/>
      <c r="E96" s="261"/>
      <c r="F96" s="262" t="e">
        <f aca="false">(E96/D96)*100</f>
        <v>#DIV/0!</v>
      </c>
      <c r="G96" s="263"/>
      <c r="H96" s="263"/>
      <c r="I96" s="262" t="e">
        <f aca="false">(H96/G96)*100</f>
        <v>#DIV/0!</v>
      </c>
      <c r="J96" s="264"/>
      <c r="K96" s="264"/>
      <c r="L96" s="262" t="e">
        <f aca="false">(K96/J96)*100</f>
        <v>#DIV/0!</v>
      </c>
      <c r="M96" s="263"/>
      <c r="N96" s="264"/>
      <c r="O96" s="262" t="e">
        <f aca="false">(N96/M96)*100</f>
        <v>#DIV/0!</v>
      </c>
    </row>
    <row r="97" customFormat="false" ht="38.25" hidden="true" customHeight="false" outlineLevel="0" collapsed="false">
      <c r="A97" s="108" t="s">
        <v>302</v>
      </c>
      <c r="B97" s="259" t="s">
        <v>303</v>
      </c>
      <c r="C97" s="127" t="s">
        <v>1272</v>
      </c>
      <c r="D97" s="260"/>
      <c r="E97" s="261"/>
      <c r="F97" s="262" t="e">
        <f aca="false">(E97/D97)*100</f>
        <v>#DIV/0!</v>
      </c>
      <c r="G97" s="263"/>
      <c r="H97" s="263"/>
      <c r="I97" s="262" t="e">
        <f aca="false">(H97/G97)*100</f>
        <v>#DIV/0!</v>
      </c>
      <c r="J97" s="264"/>
      <c r="K97" s="264"/>
      <c r="L97" s="262" t="e">
        <f aca="false">(K97/J97)*100</f>
        <v>#DIV/0!</v>
      </c>
      <c r="M97" s="263"/>
      <c r="N97" s="264"/>
      <c r="O97" s="262" t="e">
        <f aca="false">(N97/M97)*100</f>
        <v>#DIV/0!</v>
      </c>
    </row>
    <row r="98" customFormat="false" ht="38.25" hidden="true" customHeight="false" outlineLevel="0" collapsed="false">
      <c r="A98" s="108" t="s">
        <v>302</v>
      </c>
      <c r="B98" s="259" t="s">
        <v>303</v>
      </c>
      <c r="C98" s="127" t="s">
        <v>1274</v>
      </c>
      <c r="D98" s="260"/>
      <c r="E98" s="261"/>
      <c r="F98" s="262" t="e">
        <f aca="false">(E98/D98)*100</f>
        <v>#DIV/0!</v>
      </c>
      <c r="G98" s="263"/>
      <c r="H98" s="263"/>
      <c r="I98" s="262" t="e">
        <f aca="false">(H98/G98)*100</f>
        <v>#DIV/0!</v>
      </c>
      <c r="J98" s="264"/>
      <c r="K98" s="264"/>
      <c r="L98" s="262" t="e">
        <f aca="false">(K98/J98)*100</f>
        <v>#DIV/0!</v>
      </c>
      <c r="M98" s="263"/>
      <c r="N98" s="264"/>
      <c r="O98" s="262" t="e">
        <f aca="false">(N98/M98)*100</f>
        <v>#DIV/0!</v>
      </c>
    </row>
    <row r="99" customFormat="false" ht="38.25" hidden="true" customHeight="false" outlineLevel="0" collapsed="false">
      <c r="A99" s="108" t="s">
        <v>302</v>
      </c>
      <c r="B99" s="259" t="s">
        <v>303</v>
      </c>
      <c r="C99" s="127" t="s">
        <v>1276</v>
      </c>
      <c r="D99" s="260"/>
      <c r="E99" s="261"/>
      <c r="F99" s="262" t="e">
        <f aca="false">(E99/D99)*100</f>
        <v>#DIV/0!</v>
      </c>
      <c r="G99" s="263"/>
      <c r="H99" s="263"/>
      <c r="I99" s="262" t="e">
        <f aca="false">(H99/G99)*100</f>
        <v>#DIV/0!</v>
      </c>
      <c r="J99" s="264"/>
      <c r="K99" s="264"/>
      <c r="L99" s="262" t="e">
        <f aca="false">(K99/J99)*100</f>
        <v>#DIV/0!</v>
      </c>
      <c r="M99" s="263"/>
      <c r="N99" s="264"/>
      <c r="O99" s="262" t="e">
        <f aca="false">(N99/M99)*100</f>
        <v>#DIV/0!</v>
      </c>
    </row>
    <row r="100" customFormat="false" ht="38.25" hidden="true" customHeight="false" outlineLevel="0" collapsed="false">
      <c r="A100" s="108" t="s">
        <v>302</v>
      </c>
      <c r="B100" s="259" t="s">
        <v>303</v>
      </c>
      <c r="C100" s="127" t="s">
        <v>1278</v>
      </c>
      <c r="D100" s="260"/>
      <c r="E100" s="261"/>
      <c r="F100" s="262" t="e">
        <f aca="false">(E100/D100)*100</f>
        <v>#DIV/0!</v>
      </c>
      <c r="G100" s="263"/>
      <c r="H100" s="263"/>
      <c r="I100" s="262" t="e">
        <f aca="false">(H100/G100)*100</f>
        <v>#DIV/0!</v>
      </c>
      <c r="J100" s="264"/>
      <c r="K100" s="264"/>
      <c r="L100" s="262" t="e">
        <f aca="false">(K100/J100)*100</f>
        <v>#DIV/0!</v>
      </c>
      <c r="M100" s="263"/>
      <c r="N100" s="264"/>
      <c r="O100" s="262" t="e">
        <f aca="false">(N100/M100)*100</f>
        <v>#DIV/0!</v>
      </c>
    </row>
    <row r="101" customFormat="false" ht="51" hidden="true" customHeight="false" outlineLevel="0" collapsed="false">
      <c r="A101" s="108" t="s">
        <v>302</v>
      </c>
      <c r="B101" s="259" t="s">
        <v>324</v>
      </c>
      <c r="C101" s="127" t="s">
        <v>1280</v>
      </c>
      <c r="D101" s="260"/>
      <c r="E101" s="261"/>
      <c r="F101" s="262" t="e">
        <f aca="false">(E101/D101)*100</f>
        <v>#DIV/0!</v>
      </c>
      <c r="G101" s="263"/>
      <c r="H101" s="263"/>
      <c r="I101" s="262" t="e">
        <f aca="false">(H101/G101)*100</f>
        <v>#DIV/0!</v>
      </c>
      <c r="J101" s="264"/>
      <c r="K101" s="264"/>
      <c r="L101" s="262" t="e">
        <f aca="false">(K101/J101)*100</f>
        <v>#DIV/0!</v>
      </c>
      <c r="M101" s="263"/>
      <c r="N101" s="264"/>
      <c r="O101" s="262" t="e">
        <f aca="false">(N101/M101)*100</f>
        <v>#DIV/0!</v>
      </c>
    </row>
    <row r="102" customFormat="false" ht="51" hidden="true" customHeight="false" outlineLevel="0" collapsed="false">
      <c r="A102" s="108" t="s">
        <v>302</v>
      </c>
      <c r="B102" s="259" t="s">
        <v>324</v>
      </c>
      <c r="C102" s="127" t="s">
        <v>1282</v>
      </c>
      <c r="D102" s="260"/>
      <c r="E102" s="280"/>
      <c r="F102" s="262" t="e">
        <f aca="false">(E102/D102)*100</f>
        <v>#DIV/0!</v>
      </c>
      <c r="G102" s="263"/>
      <c r="H102" s="263"/>
      <c r="I102" s="262" t="e">
        <f aca="false">(H102/G102)*100</f>
        <v>#DIV/0!</v>
      </c>
      <c r="J102" s="280"/>
      <c r="K102" s="264"/>
      <c r="L102" s="262" t="e">
        <f aca="false">(K102/J102)*100</f>
        <v>#DIV/0!</v>
      </c>
      <c r="M102" s="263"/>
      <c r="N102" s="264"/>
      <c r="O102" s="262" t="e">
        <f aca="false">(N102/M102)*100</f>
        <v>#DIV/0!</v>
      </c>
    </row>
    <row r="103" customFormat="false" ht="38.25" hidden="true" customHeight="false" outlineLevel="0" collapsed="false">
      <c r="A103" s="108" t="s">
        <v>302</v>
      </c>
      <c r="B103" s="259" t="s">
        <v>311</v>
      </c>
      <c r="C103" s="127" t="s">
        <v>1282</v>
      </c>
      <c r="D103" s="298"/>
      <c r="E103" s="261"/>
      <c r="F103" s="262" t="e">
        <f aca="false">(E103/D103)*100</f>
        <v>#DIV/0!</v>
      </c>
      <c r="G103" s="263"/>
      <c r="H103" s="263"/>
      <c r="I103" s="262" t="e">
        <f aca="false">(H103/G103)*100</f>
        <v>#DIV/0!</v>
      </c>
      <c r="J103" s="264"/>
      <c r="K103" s="264"/>
      <c r="L103" s="262" t="e">
        <f aca="false">(K103/J103)*100</f>
        <v>#DIV/0!</v>
      </c>
      <c r="M103" s="263"/>
      <c r="N103" s="264"/>
      <c r="O103" s="262" t="e">
        <f aca="false">(N103/M103)*100</f>
        <v>#DIV/0!</v>
      </c>
    </row>
    <row r="104" s="21" customFormat="true" ht="51" hidden="true" customHeight="false" outlineLevel="0" collapsed="false">
      <c r="A104" s="106" t="s">
        <v>302</v>
      </c>
      <c r="B104" s="108" t="s">
        <v>324</v>
      </c>
      <c r="C104" s="106" t="s">
        <v>1285</v>
      </c>
      <c r="D104" s="283"/>
      <c r="E104" s="106"/>
      <c r="F104" s="262" t="e">
        <f aca="false">(E104/D104)*100</f>
        <v>#DIV/0!</v>
      </c>
      <c r="G104" s="283"/>
      <c r="H104" s="283"/>
      <c r="I104" s="262" t="e">
        <f aca="false">(H104/G104)*100</f>
        <v>#DIV/0!</v>
      </c>
      <c r="J104" s="283"/>
      <c r="K104" s="106"/>
      <c r="L104" s="262" t="e">
        <f aca="false">(K104/J104)*100</f>
        <v>#DIV/0!</v>
      </c>
      <c r="M104" s="283"/>
      <c r="N104" s="106"/>
      <c r="O104" s="262" t="e">
        <f aca="false">(N104/M104)*100</f>
        <v>#DIV/0!</v>
      </c>
    </row>
    <row r="105" s="21" customFormat="true" ht="51" hidden="true" customHeight="false" outlineLevel="0" collapsed="false">
      <c r="A105" s="106" t="s">
        <v>302</v>
      </c>
      <c r="B105" s="108" t="s">
        <v>324</v>
      </c>
      <c r="C105" s="106" t="s">
        <v>1287</v>
      </c>
      <c r="D105" s="283"/>
      <c r="E105" s="106"/>
      <c r="F105" s="262" t="e">
        <f aca="false">(E105/D105)*100</f>
        <v>#DIV/0!</v>
      </c>
      <c r="G105" s="283"/>
      <c r="H105" s="283"/>
      <c r="I105" s="262" t="e">
        <f aca="false">(H105/G105)*100</f>
        <v>#DIV/0!</v>
      </c>
      <c r="J105" s="283"/>
      <c r="K105" s="106"/>
      <c r="L105" s="262" t="e">
        <f aca="false">(K105/J105)*100</f>
        <v>#DIV/0!</v>
      </c>
      <c r="M105" s="283"/>
      <c r="N105" s="106"/>
      <c r="O105" s="262" t="e">
        <f aca="false">(N105/M105)*100</f>
        <v>#DIV/0!</v>
      </c>
    </row>
    <row r="106" customFormat="false" ht="38.25" hidden="true" customHeight="false" outlineLevel="0" collapsed="false">
      <c r="A106" s="108" t="s">
        <v>302</v>
      </c>
      <c r="B106" s="259" t="s">
        <v>303</v>
      </c>
      <c r="C106" s="127" t="s">
        <v>1289</v>
      </c>
      <c r="D106" s="260"/>
      <c r="E106" s="261"/>
      <c r="F106" s="262" t="e">
        <f aca="false">(E106/D106)*100</f>
        <v>#DIV/0!</v>
      </c>
      <c r="G106" s="263"/>
      <c r="H106" s="263"/>
      <c r="I106" s="262" t="e">
        <f aca="false">(H106/G106)*100</f>
        <v>#DIV/0!</v>
      </c>
      <c r="J106" s="264"/>
      <c r="K106" s="264"/>
      <c r="L106" s="262" t="e">
        <f aca="false">(K106/J106)*100</f>
        <v>#DIV/0!</v>
      </c>
      <c r="M106" s="263"/>
      <c r="N106" s="264"/>
      <c r="O106" s="262" t="e">
        <f aca="false">(N106/M106)*100</f>
        <v>#DIV/0!</v>
      </c>
    </row>
    <row r="107" customFormat="false" ht="38.25" hidden="true" customHeight="false" outlineLevel="0" collapsed="false">
      <c r="A107" s="108" t="s">
        <v>332</v>
      </c>
      <c r="B107" s="259" t="s">
        <v>333</v>
      </c>
      <c r="C107" s="127" t="s">
        <v>1291</v>
      </c>
      <c r="D107" s="260"/>
      <c r="E107" s="261"/>
      <c r="F107" s="262" t="e">
        <f aca="false">(E107/D107)*100</f>
        <v>#DIV/0!</v>
      </c>
      <c r="G107" s="263"/>
      <c r="H107" s="263"/>
      <c r="I107" s="262" t="e">
        <f aca="false">(H107/G107)*100</f>
        <v>#DIV/0!</v>
      </c>
      <c r="J107" s="264"/>
      <c r="K107" s="264"/>
      <c r="L107" s="262" t="e">
        <f aca="false">(K107/J107)*100</f>
        <v>#DIV/0!</v>
      </c>
      <c r="M107" s="263"/>
      <c r="N107" s="264"/>
      <c r="O107" s="262" t="e">
        <f aca="false">(N107/M107)*100</f>
        <v>#DIV/0!</v>
      </c>
    </row>
    <row r="108" customFormat="false" ht="38.25" hidden="true" customHeight="false" outlineLevel="0" collapsed="false">
      <c r="A108" s="108" t="s">
        <v>332</v>
      </c>
      <c r="B108" s="259" t="s">
        <v>338</v>
      </c>
      <c r="C108" s="127" t="s">
        <v>1293</v>
      </c>
      <c r="D108" s="260"/>
      <c r="E108" s="261"/>
      <c r="F108" s="262" t="e">
        <f aca="false">(E108/D108)*100</f>
        <v>#DIV/0!</v>
      </c>
      <c r="G108" s="263"/>
      <c r="H108" s="263"/>
      <c r="I108" s="262" t="e">
        <f aca="false">(H108/G108)*100</f>
        <v>#DIV/0!</v>
      </c>
      <c r="J108" s="264"/>
      <c r="K108" s="264"/>
      <c r="L108" s="262" t="e">
        <f aca="false">(K108/J108)*100</f>
        <v>#DIV/0!</v>
      </c>
      <c r="M108" s="263"/>
      <c r="N108" s="264"/>
      <c r="O108" s="262" t="e">
        <f aca="false">(N108/M108)*100</f>
        <v>#DIV/0!</v>
      </c>
    </row>
    <row r="109" s="21" customFormat="true" ht="38.25" hidden="true" customHeight="false" outlineLevel="0" collapsed="false">
      <c r="A109" s="108" t="s">
        <v>332</v>
      </c>
      <c r="B109" s="108" t="s">
        <v>378</v>
      </c>
      <c r="C109" s="108" t="s">
        <v>1295</v>
      </c>
      <c r="D109" s="265"/>
      <c r="E109" s="266"/>
      <c r="F109" s="267" t="e">
        <f aca="false">(E109/D109)*100</f>
        <v>#DIV/0!</v>
      </c>
      <c r="G109" s="265"/>
      <c r="H109" s="265"/>
      <c r="I109" s="267" t="e">
        <f aca="false">(H109/G109)*100</f>
        <v>#DIV/0!</v>
      </c>
      <c r="J109" s="266"/>
      <c r="K109" s="266"/>
      <c r="L109" s="267" t="e">
        <f aca="false">(K109/J109)*100</f>
        <v>#DIV/0!</v>
      </c>
      <c r="M109" s="265"/>
      <c r="N109" s="266"/>
      <c r="O109" s="267" t="e">
        <f aca="false">(N109/M109)*100</f>
        <v>#DIV/0!</v>
      </c>
    </row>
    <row r="110" s="21" customFormat="true" ht="38.25" hidden="true" customHeight="false" outlineLevel="0" collapsed="false">
      <c r="A110" s="108" t="s">
        <v>332</v>
      </c>
      <c r="B110" s="108" t="s">
        <v>378</v>
      </c>
      <c r="C110" s="108" t="s">
        <v>1297</v>
      </c>
      <c r="D110" s="265"/>
      <c r="E110" s="266"/>
      <c r="F110" s="267" t="e">
        <f aca="false">(E110/D110)*100</f>
        <v>#DIV/0!</v>
      </c>
      <c r="G110" s="265"/>
      <c r="H110" s="265"/>
      <c r="I110" s="267" t="e">
        <f aca="false">(H110/G110)*100</f>
        <v>#DIV/0!</v>
      </c>
      <c r="J110" s="266"/>
      <c r="K110" s="266"/>
      <c r="L110" s="267" t="e">
        <f aca="false">(K110/J110)*100</f>
        <v>#DIV/0!</v>
      </c>
      <c r="M110" s="265"/>
      <c r="N110" s="266"/>
      <c r="O110" s="267" t="e">
        <f aca="false">(N110/M110)*100</f>
        <v>#DIV/0!</v>
      </c>
    </row>
    <row r="111" customFormat="false" ht="38.25" hidden="true" customHeight="false" outlineLevel="0" collapsed="false">
      <c r="A111" s="108" t="s">
        <v>332</v>
      </c>
      <c r="B111" s="259" t="s">
        <v>338</v>
      </c>
      <c r="C111" s="127" t="s">
        <v>1299</v>
      </c>
      <c r="D111" s="260"/>
      <c r="E111" s="261"/>
      <c r="F111" s="262" t="e">
        <f aca="false">(E111/D111)*100</f>
        <v>#DIV/0!</v>
      </c>
      <c r="G111" s="263"/>
      <c r="H111" s="263"/>
      <c r="I111" s="262" t="e">
        <f aca="false">(H111/G111)*100</f>
        <v>#DIV/0!</v>
      </c>
      <c r="J111" s="264"/>
      <c r="K111" s="264"/>
      <c r="L111" s="262" t="e">
        <f aca="false">(K111/J111)*100</f>
        <v>#DIV/0!</v>
      </c>
      <c r="M111" s="263"/>
      <c r="N111" s="264"/>
      <c r="O111" s="262" t="e">
        <f aca="false">(N111/M111)*100</f>
        <v>#DIV/0!</v>
      </c>
    </row>
    <row r="112" s="21" customFormat="true" ht="38.25" hidden="true" customHeight="false" outlineLevel="0" collapsed="false">
      <c r="A112" s="108" t="s">
        <v>332</v>
      </c>
      <c r="B112" s="108" t="s">
        <v>342</v>
      </c>
      <c r="C112" s="108" t="s">
        <v>1301</v>
      </c>
      <c r="D112" s="265"/>
      <c r="E112" s="266"/>
      <c r="F112" s="267" t="e">
        <f aca="false">(E112/D112)*100</f>
        <v>#DIV/0!</v>
      </c>
      <c r="G112" s="265"/>
      <c r="H112" s="265"/>
      <c r="I112" s="267" t="e">
        <f aca="false">(H112/G112)*100</f>
        <v>#DIV/0!</v>
      </c>
      <c r="J112" s="266"/>
      <c r="K112" s="266"/>
      <c r="L112" s="267" t="e">
        <f aca="false">(K112/J112)*100</f>
        <v>#DIV/0!</v>
      </c>
      <c r="M112" s="265"/>
      <c r="N112" s="266"/>
      <c r="O112" s="267" t="e">
        <f aca="false">(N112/M112)*100</f>
        <v>#DIV/0!</v>
      </c>
    </row>
    <row r="113" customFormat="false" ht="38.25" hidden="true" customHeight="false" outlineLevel="0" collapsed="false">
      <c r="A113" s="108" t="s">
        <v>332</v>
      </c>
      <c r="B113" s="259" t="s">
        <v>347</v>
      </c>
      <c r="C113" s="127" t="s">
        <v>1303</v>
      </c>
      <c r="D113" s="260"/>
      <c r="E113" s="261"/>
      <c r="F113" s="262" t="e">
        <f aca="false">(E113/D113)*100</f>
        <v>#DIV/0!</v>
      </c>
      <c r="G113" s="263"/>
      <c r="H113" s="263"/>
      <c r="I113" s="262" t="e">
        <f aca="false">(H113/G113)*100</f>
        <v>#DIV/0!</v>
      </c>
      <c r="J113" s="264"/>
      <c r="K113" s="264"/>
      <c r="L113" s="262" t="e">
        <f aca="false">(K113/J113)*100</f>
        <v>#DIV/0!</v>
      </c>
      <c r="M113" s="263"/>
      <c r="N113" s="264"/>
      <c r="O113" s="262" t="e">
        <f aca="false">(N113/M113)*100</f>
        <v>#DIV/0!</v>
      </c>
    </row>
    <row r="114" customFormat="false" ht="38.25" hidden="true" customHeight="false" outlineLevel="0" collapsed="false">
      <c r="A114" s="108" t="s">
        <v>332</v>
      </c>
      <c r="B114" s="259" t="s">
        <v>338</v>
      </c>
      <c r="C114" s="127" t="s">
        <v>1305</v>
      </c>
      <c r="D114" s="260"/>
      <c r="E114" s="261"/>
      <c r="F114" s="262" t="e">
        <f aca="false">(E114/D114)*100</f>
        <v>#DIV/0!</v>
      </c>
      <c r="G114" s="263"/>
      <c r="H114" s="263"/>
      <c r="I114" s="262" t="e">
        <f aca="false">(H114/G114)*100</f>
        <v>#DIV/0!</v>
      </c>
      <c r="J114" s="264"/>
      <c r="K114" s="264"/>
      <c r="L114" s="262" t="e">
        <f aca="false">(K114/J114)*100</f>
        <v>#DIV/0!</v>
      </c>
      <c r="M114" s="263"/>
      <c r="N114" s="264"/>
      <c r="O114" s="262" t="e">
        <f aca="false">(N114/M114)*100</f>
        <v>#DIV/0!</v>
      </c>
    </row>
    <row r="115" s="21" customFormat="true" ht="38.25" hidden="true" customHeight="false" outlineLevel="0" collapsed="false">
      <c r="A115" s="108" t="s">
        <v>332</v>
      </c>
      <c r="B115" s="108" t="s">
        <v>378</v>
      </c>
      <c r="C115" s="108" t="s">
        <v>1307</v>
      </c>
      <c r="D115" s="265"/>
      <c r="E115" s="266"/>
      <c r="F115" s="267" t="e">
        <f aca="false">(E115/D115)*100</f>
        <v>#DIV/0!</v>
      </c>
      <c r="G115" s="265"/>
      <c r="H115" s="265"/>
      <c r="I115" s="267" t="e">
        <f aca="false">(H115/G115)*100</f>
        <v>#DIV/0!</v>
      </c>
      <c r="J115" s="266"/>
      <c r="K115" s="266"/>
      <c r="L115" s="267" t="e">
        <f aca="false">(K115/J115)*100</f>
        <v>#DIV/0!</v>
      </c>
      <c r="M115" s="265"/>
      <c r="N115" s="266"/>
      <c r="O115" s="267" t="e">
        <f aca="false">(N115/M115)*100</f>
        <v>#DIV/0!</v>
      </c>
    </row>
    <row r="116" customFormat="false" ht="38.25" hidden="true" customHeight="false" outlineLevel="0" collapsed="false">
      <c r="A116" s="108" t="s">
        <v>332</v>
      </c>
      <c r="B116" s="259" t="s">
        <v>333</v>
      </c>
      <c r="C116" s="127" t="s">
        <v>1309</v>
      </c>
      <c r="D116" s="260"/>
      <c r="E116" s="261"/>
      <c r="F116" s="262" t="e">
        <f aca="false">(E116/D116)*100</f>
        <v>#DIV/0!</v>
      </c>
      <c r="G116" s="263"/>
      <c r="H116" s="263"/>
      <c r="I116" s="262" t="e">
        <f aca="false">(H116/G116)*100</f>
        <v>#DIV/0!</v>
      </c>
      <c r="J116" s="264"/>
      <c r="K116" s="264"/>
      <c r="L116" s="262" t="e">
        <f aca="false">(K116/J116)*100</f>
        <v>#DIV/0!</v>
      </c>
      <c r="M116" s="263"/>
      <c r="N116" s="264"/>
      <c r="O116" s="262" t="e">
        <f aca="false">(N116/M116)*100</f>
        <v>#DIV/0!</v>
      </c>
    </row>
    <row r="117" s="21" customFormat="true" ht="38.25" hidden="true" customHeight="false" outlineLevel="0" collapsed="false">
      <c r="A117" s="108" t="s">
        <v>332</v>
      </c>
      <c r="B117" s="108" t="s">
        <v>342</v>
      </c>
      <c r="C117" s="108" t="s">
        <v>1311</v>
      </c>
      <c r="D117" s="265"/>
      <c r="E117" s="266"/>
      <c r="F117" s="267" t="e">
        <f aca="false">(E117/D117)*100</f>
        <v>#DIV/0!</v>
      </c>
      <c r="G117" s="265"/>
      <c r="H117" s="265"/>
      <c r="I117" s="267" t="e">
        <f aca="false">(H117/G117)*100</f>
        <v>#DIV/0!</v>
      </c>
      <c r="J117" s="266"/>
      <c r="K117" s="266"/>
      <c r="L117" s="267" t="e">
        <f aca="false">(K117/J117)*100</f>
        <v>#DIV/0!</v>
      </c>
      <c r="M117" s="265"/>
      <c r="N117" s="266"/>
      <c r="O117" s="267" t="e">
        <f aca="false">(N117/M117)*100</f>
        <v>#DIV/0!</v>
      </c>
    </row>
    <row r="118" s="21" customFormat="true" ht="38.25" hidden="true" customHeight="false" outlineLevel="0" collapsed="false">
      <c r="A118" s="108" t="s">
        <v>332</v>
      </c>
      <c r="B118" s="108" t="s">
        <v>385</v>
      </c>
      <c r="C118" s="108" t="s">
        <v>1313</v>
      </c>
      <c r="D118" s="265"/>
      <c r="E118" s="266"/>
      <c r="F118" s="267" t="e">
        <f aca="false">(E118/D118)*100</f>
        <v>#DIV/0!</v>
      </c>
      <c r="G118" s="265"/>
      <c r="H118" s="265"/>
      <c r="I118" s="267" t="e">
        <f aca="false">(H118/G118)*100</f>
        <v>#DIV/0!</v>
      </c>
      <c r="J118" s="266"/>
      <c r="K118" s="266"/>
      <c r="L118" s="267" t="e">
        <f aca="false">(K118/J118)*100</f>
        <v>#DIV/0!</v>
      </c>
      <c r="M118" s="265"/>
      <c r="N118" s="266"/>
      <c r="O118" s="267" t="e">
        <f aca="false">(N118/M118)*100</f>
        <v>#DIV/0!</v>
      </c>
    </row>
    <row r="119" s="174" customFormat="true" ht="38.25" hidden="true" customHeight="false" outlineLevel="0" collapsed="false">
      <c r="A119" s="106" t="s">
        <v>332</v>
      </c>
      <c r="B119" s="106" t="s">
        <v>352</v>
      </c>
      <c r="C119" s="106" t="s">
        <v>1315</v>
      </c>
      <c r="D119" s="296"/>
      <c r="E119" s="294"/>
      <c r="F119" s="295" t="e">
        <f aca="false">(E119/D119)*100</f>
        <v>#DIV/0!</v>
      </c>
      <c r="G119" s="296"/>
      <c r="H119" s="296"/>
      <c r="I119" s="295" t="e">
        <f aca="false">(H119/G119)*100</f>
        <v>#DIV/0!</v>
      </c>
      <c r="J119" s="294"/>
      <c r="K119" s="294"/>
      <c r="L119" s="295" t="e">
        <f aca="false">(K119/J119)*100</f>
        <v>#DIV/0!</v>
      </c>
      <c r="M119" s="296"/>
      <c r="N119" s="294"/>
      <c r="O119" s="295" t="e">
        <f aca="false">(N119/M119)*100</f>
        <v>#DIV/0!</v>
      </c>
    </row>
    <row r="120" s="174" customFormat="true" ht="38.25" hidden="true" customHeight="false" outlineLevel="0" collapsed="false">
      <c r="A120" s="106" t="s">
        <v>332</v>
      </c>
      <c r="B120" s="106" t="s">
        <v>352</v>
      </c>
      <c r="C120" s="106" t="s">
        <v>1317</v>
      </c>
      <c r="D120" s="296"/>
      <c r="E120" s="300"/>
      <c r="F120" s="295" t="e">
        <f aca="false">(E120/D120)*100</f>
        <v>#DIV/0!</v>
      </c>
      <c r="G120" s="296"/>
      <c r="H120" s="296"/>
      <c r="I120" s="295" t="e">
        <f aca="false">(H120/G120)*100</f>
        <v>#DIV/0!</v>
      </c>
      <c r="J120" s="300"/>
      <c r="K120" s="294"/>
      <c r="L120" s="295" t="e">
        <f aca="false">(K120/J120)*100</f>
        <v>#DIV/0!</v>
      </c>
      <c r="M120" s="296"/>
      <c r="N120" s="294"/>
      <c r="O120" s="295" t="e">
        <f aca="false">(N120/M120)*100</f>
        <v>#DIV/0!</v>
      </c>
    </row>
    <row r="121" s="21" customFormat="true" ht="38.25" hidden="true" customHeight="false" outlineLevel="0" collapsed="false">
      <c r="A121" s="108" t="s">
        <v>332</v>
      </c>
      <c r="B121" s="108" t="s">
        <v>378</v>
      </c>
      <c r="C121" s="108" t="s">
        <v>1317</v>
      </c>
      <c r="D121" s="265"/>
      <c r="E121" s="266"/>
      <c r="F121" s="267" t="e">
        <f aca="false">(E121/D121)*100</f>
        <v>#DIV/0!</v>
      </c>
      <c r="G121" s="265"/>
      <c r="H121" s="265"/>
      <c r="I121" s="267" t="e">
        <f aca="false">(H121/G121)*100</f>
        <v>#DIV/0!</v>
      </c>
      <c r="J121" s="266"/>
      <c r="K121" s="266"/>
      <c r="L121" s="267" t="e">
        <f aca="false">(K121/J121)*100</f>
        <v>#DIV/0!</v>
      </c>
      <c r="M121" s="265"/>
      <c r="N121" s="266"/>
      <c r="O121" s="267" t="e">
        <f aca="false">(N121/M121)*100</f>
        <v>#DIV/0!</v>
      </c>
    </row>
    <row r="122" s="301" customFormat="true" ht="38.25" hidden="true" customHeight="false" outlineLevel="0" collapsed="false">
      <c r="A122" s="108" t="s">
        <v>332</v>
      </c>
      <c r="B122" s="259" t="s">
        <v>364</v>
      </c>
      <c r="C122" s="108" t="s">
        <v>1320</v>
      </c>
      <c r="D122" s="265"/>
      <c r="E122" s="266"/>
      <c r="F122" s="262" t="e">
        <f aca="false">(E122/D122)*100</f>
        <v>#DIV/0!</v>
      </c>
      <c r="G122" s="265"/>
      <c r="H122" s="265"/>
      <c r="I122" s="262" t="e">
        <f aca="false">(H122/G122)*100</f>
        <v>#DIV/0!</v>
      </c>
      <c r="J122" s="266"/>
      <c r="K122" s="266"/>
      <c r="L122" s="262" t="e">
        <f aca="false">(K122/J122)*100</f>
        <v>#DIV/0!</v>
      </c>
      <c r="M122" s="265"/>
      <c r="N122" s="266"/>
      <c r="O122" s="262" t="e">
        <f aca="false">(N122/M122)*100</f>
        <v>#DIV/0!</v>
      </c>
    </row>
    <row r="123" s="21" customFormat="true" ht="38.25" hidden="true" customHeight="false" outlineLevel="0" collapsed="false">
      <c r="A123" s="108" t="s">
        <v>332</v>
      </c>
      <c r="B123" s="108" t="s">
        <v>378</v>
      </c>
      <c r="C123" s="108" t="s">
        <v>1322</v>
      </c>
      <c r="D123" s="265"/>
      <c r="E123" s="266"/>
      <c r="F123" s="267" t="e">
        <f aca="false">(E123/D123)*100</f>
        <v>#DIV/0!</v>
      </c>
      <c r="G123" s="265"/>
      <c r="H123" s="265"/>
      <c r="I123" s="267" t="e">
        <f aca="false">(H123/G123)*100</f>
        <v>#DIV/0!</v>
      </c>
      <c r="J123" s="266"/>
      <c r="K123" s="266"/>
      <c r="L123" s="267" t="e">
        <f aca="false">(K123/J123)*100</f>
        <v>#DIV/0!</v>
      </c>
      <c r="M123" s="265"/>
      <c r="N123" s="266"/>
      <c r="O123" s="267" t="e">
        <f aca="false">(N123/M123)*100</f>
        <v>#DIV/0!</v>
      </c>
    </row>
    <row r="124" s="21" customFormat="true" ht="38.25" hidden="true" customHeight="false" outlineLevel="0" collapsed="false">
      <c r="A124" s="108" t="s">
        <v>332</v>
      </c>
      <c r="B124" s="108" t="s">
        <v>378</v>
      </c>
      <c r="C124" s="108" t="s">
        <v>1324</v>
      </c>
      <c r="D124" s="265"/>
      <c r="E124" s="266"/>
      <c r="F124" s="267" t="e">
        <f aca="false">(E124/D124)*100</f>
        <v>#DIV/0!</v>
      </c>
      <c r="G124" s="265"/>
      <c r="H124" s="265"/>
      <c r="I124" s="267" t="e">
        <f aca="false">(H124/G124)*100</f>
        <v>#DIV/0!</v>
      </c>
      <c r="J124" s="266"/>
      <c r="K124" s="266"/>
      <c r="L124" s="267" t="e">
        <f aca="false">(K124/J124)*100</f>
        <v>#DIV/0!</v>
      </c>
      <c r="M124" s="265"/>
      <c r="N124" s="266"/>
      <c r="O124" s="267" t="e">
        <f aca="false">(N124/M124)*100</f>
        <v>#DIV/0!</v>
      </c>
    </row>
    <row r="125" customFormat="false" ht="38.25" hidden="true" customHeight="false" outlineLevel="0" collapsed="false">
      <c r="A125" s="108" t="s">
        <v>332</v>
      </c>
      <c r="B125" s="259" t="s">
        <v>347</v>
      </c>
      <c r="C125" s="127" t="s">
        <v>1326</v>
      </c>
      <c r="D125" s="260"/>
      <c r="E125" s="261"/>
      <c r="F125" s="262" t="e">
        <f aca="false">(E125/D125)*100</f>
        <v>#DIV/0!</v>
      </c>
      <c r="G125" s="263"/>
      <c r="H125" s="263"/>
      <c r="I125" s="262" t="e">
        <f aca="false">(H125/G125)*100</f>
        <v>#DIV/0!</v>
      </c>
      <c r="J125" s="264"/>
      <c r="K125" s="264"/>
      <c r="L125" s="262" t="e">
        <f aca="false">(K125/J125)*100</f>
        <v>#DIV/0!</v>
      </c>
      <c r="M125" s="263"/>
      <c r="N125" s="264"/>
      <c r="O125" s="262" t="e">
        <f aca="false">(N125/M125)*100</f>
        <v>#DIV/0!</v>
      </c>
    </row>
    <row r="126" customFormat="false" ht="38.25" hidden="true" customHeight="false" outlineLevel="0" collapsed="false">
      <c r="A126" s="108" t="s">
        <v>332</v>
      </c>
      <c r="B126" s="259" t="s">
        <v>390</v>
      </c>
      <c r="C126" s="108" t="s">
        <v>1328</v>
      </c>
      <c r="D126" s="260"/>
      <c r="E126" s="261"/>
      <c r="F126" s="262" t="e">
        <f aca="false">(E126/D126)*100</f>
        <v>#DIV/0!</v>
      </c>
      <c r="G126" s="263"/>
      <c r="H126" s="263"/>
      <c r="I126" s="262" t="e">
        <f aca="false">(H126/G126)*100</f>
        <v>#DIV/0!</v>
      </c>
      <c r="J126" s="264"/>
      <c r="K126" s="264"/>
      <c r="L126" s="262" t="e">
        <f aca="false">(K126/J126)*100</f>
        <v>#DIV/0!</v>
      </c>
      <c r="M126" s="263"/>
      <c r="N126" s="264"/>
      <c r="O126" s="262" t="e">
        <f aca="false">(N126/M126)*100</f>
        <v>#DIV/0!</v>
      </c>
    </row>
    <row r="127" customFormat="false" ht="38.25" hidden="true" customHeight="false" outlineLevel="0" collapsed="false">
      <c r="A127" s="108" t="s">
        <v>332</v>
      </c>
      <c r="B127" s="259" t="s">
        <v>369</v>
      </c>
      <c r="C127" s="127" t="s">
        <v>1330</v>
      </c>
      <c r="D127" s="302"/>
      <c r="E127" s="303"/>
      <c r="F127" s="262" t="e">
        <f aca="false">(E127/D127)*100</f>
        <v>#DIV/0!</v>
      </c>
      <c r="G127" s="304"/>
      <c r="H127" s="304"/>
      <c r="I127" s="262" t="e">
        <f aca="false">(H127/G127)*100</f>
        <v>#DIV/0!</v>
      </c>
      <c r="J127" s="305"/>
      <c r="K127" s="305"/>
      <c r="L127" s="262" t="e">
        <f aca="false">(K127/J127)*100</f>
        <v>#DIV/0!</v>
      </c>
      <c r="M127" s="304"/>
      <c r="N127" s="305"/>
      <c r="O127" s="262" t="e">
        <f aca="false">(N127/M127)*100</f>
        <v>#DIV/0!</v>
      </c>
    </row>
    <row r="128" customFormat="false" ht="38.25" hidden="true" customHeight="false" outlineLevel="0" collapsed="false">
      <c r="A128" s="108" t="s">
        <v>332</v>
      </c>
      <c r="B128" s="259" t="s">
        <v>390</v>
      </c>
      <c r="C128" s="108" t="s">
        <v>1332</v>
      </c>
      <c r="D128" s="260"/>
      <c r="E128" s="261"/>
      <c r="F128" s="262" t="e">
        <f aca="false">(E128/D128)*100</f>
        <v>#DIV/0!</v>
      </c>
      <c r="G128" s="263"/>
      <c r="H128" s="263"/>
      <c r="I128" s="262" t="e">
        <f aca="false">(H128/G128)*100</f>
        <v>#DIV/0!</v>
      </c>
      <c r="J128" s="264"/>
      <c r="K128" s="264"/>
      <c r="L128" s="262" t="e">
        <f aca="false">(K128/J128)*100</f>
        <v>#DIV/0!</v>
      </c>
      <c r="M128" s="263"/>
      <c r="N128" s="264"/>
      <c r="O128" s="262" t="e">
        <f aca="false">(N128/M128)*100</f>
        <v>#DIV/0!</v>
      </c>
    </row>
    <row r="129" s="21" customFormat="true" ht="38.25" hidden="true" customHeight="false" outlineLevel="0" collapsed="false">
      <c r="A129" s="108" t="s">
        <v>332</v>
      </c>
      <c r="B129" s="108" t="s">
        <v>378</v>
      </c>
      <c r="C129" s="108" t="s">
        <v>1334</v>
      </c>
      <c r="D129" s="265"/>
      <c r="E129" s="266"/>
      <c r="F129" s="267" t="e">
        <f aca="false">(E129/D129)*100</f>
        <v>#DIV/0!</v>
      </c>
      <c r="G129" s="265"/>
      <c r="H129" s="265"/>
      <c r="I129" s="267" t="e">
        <f aca="false">(H129/G129)*100</f>
        <v>#DIV/0!</v>
      </c>
      <c r="J129" s="266"/>
      <c r="K129" s="266"/>
      <c r="L129" s="267" t="e">
        <f aca="false">(K129/J129)*100</f>
        <v>#DIV/0!</v>
      </c>
      <c r="M129" s="265"/>
      <c r="N129" s="266"/>
      <c r="O129" s="267" t="e">
        <f aca="false">(N129/M129)*100</f>
        <v>#DIV/0!</v>
      </c>
    </row>
    <row r="130" s="174" customFormat="true" ht="38.25" hidden="true" customHeight="false" outlineLevel="0" collapsed="false">
      <c r="A130" s="106" t="s">
        <v>332</v>
      </c>
      <c r="B130" s="106" t="s">
        <v>352</v>
      </c>
      <c r="C130" s="106" t="s">
        <v>1840</v>
      </c>
      <c r="D130" s="296"/>
      <c r="E130" s="300"/>
      <c r="F130" s="295" t="e">
        <f aca="false">(E130/D130)*100</f>
        <v>#DIV/0!</v>
      </c>
      <c r="G130" s="296"/>
      <c r="H130" s="296"/>
      <c r="I130" s="295" t="e">
        <f aca="false">(H130/G130)*100</f>
        <v>#DIV/0!</v>
      </c>
      <c r="J130" s="300"/>
      <c r="K130" s="294"/>
      <c r="L130" s="295" t="e">
        <f aca="false">(K130/J130)*100</f>
        <v>#DIV/0!</v>
      </c>
      <c r="M130" s="296"/>
      <c r="N130" s="294"/>
      <c r="O130" s="295" t="e">
        <f aca="false">(N130/M130)*100</f>
        <v>#DIV/0!</v>
      </c>
    </row>
    <row r="131" s="21" customFormat="true" ht="38.25" hidden="true" customHeight="false" outlineLevel="0" collapsed="false">
      <c r="A131" s="108" t="s">
        <v>332</v>
      </c>
      <c r="B131" s="108" t="s">
        <v>378</v>
      </c>
      <c r="C131" s="108" t="s">
        <v>1840</v>
      </c>
      <c r="D131" s="265"/>
      <c r="E131" s="266"/>
      <c r="F131" s="267" t="e">
        <f aca="false">(E131/D131)*100</f>
        <v>#DIV/0!</v>
      </c>
      <c r="G131" s="265"/>
      <c r="H131" s="265"/>
      <c r="I131" s="267" t="e">
        <f aca="false">(H131/G131)*100</f>
        <v>#DIV/0!</v>
      </c>
      <c r="J131" s="266"/>
      <c r="K131" s="266"/>
      <c r="L131" s="267" t="e">
        <f aca="false">(K131/J131)*100</f>
        <v>#DIV/0!</v>
      </c>
      <c r="M131" s="265"/>
      <c r="N131" s="266"/>
      <c r="O131" s="267" t="e">
        <f aca="false">(N131/M131)*100</f>
        <v>#DIV/0!</v>
      </c>
    </row>
    <row r="132" s="21" customFormat="true" ht="38.25" hidden="true" customHeight="false" outlineLevel="0" collapsed="false">
      <c r="A132" s="108" t="s">
        <v>332</v>
      </c>
      <c r="B132" s="108" t="s">
        <v>385</v>
      </c>
      <c r="C132" s="108" t="s">
        <v>1340</v>
      </c>
      <c r="D132" s="265"/>
      <c r="E132" s="266"/>
      <c r="F132" s="267" t="e">
        <f aca="false">(E132/D132)*100</f>
        <v>#DIV/0!</v>
      </c>
      <c r="G132" s="265"/>
      <c r="H132" s="265"/>
      <c r="I132" s="267" t="e">
        <f aca="false">(H132/G132)*100</f>
        <v>#DIV/0!</v>
      </c>
      <c r="J132" s="266"/>
      <c r="K132" s="266"/>
      <c r="L132" s="267" t="e">
        <f aca="false">(K132/J132)*100</f>
        <v>#DIV/0!</v>
      </c>
      <c r="M132" s="265"/>
      <c r="N132" s="266"/>
      <c r="O132" s="267" t="e">
        <f aca="false">(N132/M132)*100</f>
        <v>#DIV/0!</v>
      </c>
    </row>
    <row r="133" s="21" customFormat="true" ht="38.25" hidden="true" customHeight="false" outlineLevel="0" collapsed="false">
      <c r="A133" s="108" t="s">
        <v>396</v>
      </c>
      <c r="B133" s="108" t="s">
        <v>397</v>
      </c>
      <c r="C133" s="108" t="s">
        <v>1342</v>
      </c>
      <c r="D133" s="265"/>
      <c r="E133" s="266"/>
      <c r="F133" s="267" t="e">
        <f aca="false">(E133/D133)*100</f>
        <v>#DIV/0!</v>
      </c>
      <c r="G133" s="265"/>
      <c r="H133" s="265"/>
      <c r="I133" s="267" t="e">
        <f aca="false">(H133/G133)*100</f>
        <v>#DIV/0!</v>
      </c>
      <c r="J133" s="266"/>
      <c r="K133" s="266"/>
      <c r="L133" s="267" t="e">
        <f aca="false">(K133/J133)*100</f>
        <v>#DIV/0!</v>
      </c>
      <c r="M133" s="265"/>
      <c r="N133" s="266"/>
      <c r="O133" s="267" t="e">
        <f aca="false">(N133/M133)*100</f>
        <v>#DIV/0!</v>
      </c>
    </row>
    <row r="134" s="21" customFormat="true" ht="38.25" hidden="true" customHeight="false" outlineLevel="0" collapsed="false">
      <c r="A134" s="108" t="s">
        <v>396</v>
      </c>
      <c r="B134" s="108" t="s">
        <v>397</v>
      </c>
      <c r="C134" s="108" t="s">
        <v>1344</v>
      </c>
      <c r="D134" s="265"/>
      <c r="E134" s="266"/>
      <c r="F134" s="267" t="e">
        <f aca="false">(E134/D134)*100</f>
        <v>#DIV/0!</v>
      </c>
      <c r="G134" s="265"/>
      <c r="H134" s="265"/>
      <c r="I134" s="267" t="e">
        <f aca="false">(H134/G134)*100</f>
        <v>#DIV/0!</v>
      </c>
      <c r="J134" s="266"/>
      <c r="K134" s="266"/>
      <c r="L134" s="267" t="e">
        <f aca="false">(K134/J134)*100</f>
        <v>#DIV/0!</v>
      </c>
      <c r="M134" s="265"/>
      <c r="N134" s="266"/>
      <c r="O134" s="267" t="e">
        <f aca="false">(N134/M134)*100</f>
        <v>#DIV/0!</v>
      </c>
    </row>
    <row r="135" s="21" customFormat="true" ht="51" hidden="true" customHeight="false" outlineLevel="0" collapsed="false">
      <c r="A135" s="108" t="s">
        <v>405</v>
      </c>
      <c r="B135" s="108" t="s">
        <v>478</v>
      </c>
      <c r="C135" s="108" t="s">
        <v>1346</v>
      </c>
      <c r="D135" s="265"/>
      <c r="E135" s="266"/>
      <c r="F135" s="267" t="e">
        <f aca="false">(E135/D135)*100</f>
        <v>#DIV/0!</v>
      </c>
      <c r="G135" s="265"/>
      <c r="H135" s="265"/>
      <c r="I135" s="267" t="e">
        <f aca="false">(H135/G135)*100</f>
        <v>#DIV/0!</v>
      </c>
      <c r="J135" s="266"/>
      <c r="K135" s="266"/>
      <c r="L135" s="267" t="e">
        <f aca="false">(K135/J135)*100</f>
        <v>#DIV/0!</v>
      </c>
      <c r="M135" s="265"/>
      <c r="N135" s="266"/>
      <c r="O135" s="267" t="e">
        <f aca="false">(N135/M135)*100</f>
        <v>#DIV/0!</v>
      </c>
    </row>
    <row r="136" s="21" customFormat="true" ht="51" hidden="true" customHeight="false" outlineLevel="0" collapsed="false">
      <c r="A136" s="108" t="s">
        <v>405</v>
      </c>
      <c r="B136" s="108" t="s">
        <v>478</v>
      </c>
      <c r="C136" s="108" t="s">
        <v>1348</v>
      </c>
      <c r="D136" s="265"/>
      <c r="E136" s="275"/>
      <c r="F136" s="267" t="e">
        <f aca="false">(E136/D136)*100</f>
        <v>#DIV/0!</v>
      </c>
      <c r="G136" s="274"/>
      <c r="H136" s="274"/>
      <c r="I136" s="267" t="e">
        <f aca="false">(H136/G136)*100</f>
        <v>#DIV/0!</v>
      </c>
      <c r="J136" s="275"/>
      <c r="K136" s="275"/>
      <c r="L136" s="267" t="e">
        <f aca="false">(K136/J136)*100</f>
        <v>#DIV/0!</v>
      </c>
      <c r="M136" s="274"/>
      <c r="N136" s="275"/>
      <c r="O136" s="267" t="e">
        <f aca="false">(N136/M136)*100</f>
        <v>#DIV/0!</v>
      </c>
    </row>
    <row r="137" s="21" customFormat="true" ht="51" hidden="true" customHeight="false" outlineLevel="0" collapsed="false">
      <c r="A137" s="108" t="s">
        <v>405</v>
      </c>
      <c r="B137" s="69" t="s">
        <v>478</v>
      </c>
      <c r="C137" s="69" t="s">
        <v>1350</v>
      </c>
      <c r="D137" s="274"/>
      <c r="E137" s="275"/>
      <c r="F137" s="267" t="e">
        <f aca="false">(E137/D137)*100</f>
        <v>#DIV/0!</v>
      </c>
      <c r="G137" s="274"/>
      <c r="H137" s="274"/>
      <c r="I137" s="267" t="e">
        <f aca="false">(H137/G137)*100</f>
        <v>#DIV/0!</v>
      </c>
      <c r="J137" s="275"/>
      <c r="K137" s="275"/>
      <c r="L137" s="267" t="e">
        <f aca="false">(K137/J137)*100</f>
        <v>#DIV/0!</v>
      </c>
      <c r="M137" s="274"/>
      <c r="N137" s="275"/>
      <c r="O137" s="267" t="e">
        <f aca="false">(N137/M137)*100</f>
        <v>#DIV/0!</v>
      </c>
    </row>
    <row r="138" s="21" customFormat="true" ht="51" hidden="true" customHeight="false" outlineLevel="0" collapsed="false">
      <c r="A138" s="108" t="s">
        <v>405</v>
      </c>
      <c r="B138" s="69" t="s">
        <v>478</v>
      </c>
      <c r="C138" s="69" t="s">
        <v>1352</v>
      </c>
      <c r="D138" s="274"/>
      <c r="E138" s="266"/>
      <c r="F138" s="267" t="e">
        <f aca="false">(E138/D138)*100</f>
        <v>#DIV/0!</v>
      </c>
      <c r="G138" s="265"/>
      <c r="H138" s="265"/>
      <c r="I138" s="267" t="e">
        <f aca="false">(H138/G138)*100</f>
        <v>#DIV/0!</v>
      </c>
      <c r="J138" s="266"/>
      <c r="K138" s="266"/>
      <c r="L138" s="267" t="e">
        <f aca="false">(K138/J138)*100</f>
        <v>#DIV/0!</v>
      </c>
      <c r="M138" s="265"/>
      <c r="N138" s="266"/>
      <c r="O138" s="267" t="e">
        <f aca="false">(N138/M138)*100</f>
        <v>#DIV/0!</v>
      </c>
    </row>
    <row r="139" s="21" customFormat="true" ht="38.25" hidden="true" customHeight="false" outlineLevel="0" collapsed="false">
      <c r="A139" s="108" t="s">
        <v>405</v>
      </c>
      <c r="B139" s="108" t="s">
        <v>1841</v>
      </c>
      <c r="C139" s="108" t="s">
        <v>1354</v>
      </c>
      <c r="D139" s="265"/>
      <c r="E139" s="266"/>
      <c r="F139" s="267" t="e">
        <f aca="false">(E139/D139)*100</f>
        <v>#DIV/0!</v>
      </c>
      <c r="G139" s="265"/>
      <c r="H139" s="265"/>
      <c r="I139" s="267" t="e">
        <f aca="false">(H139/G139)*100</f>
        <v>#DIV/0!</v>
      </c>
      <c r="J139" s="266"/>
      <c r="K139" s="266"/>
      <c r="L139" s="267" t="e">
        <f aca="false">(K139/J139)*100</f>
        <v>#DIV/0!</v>
      </c>
      <c r="M139" s="265"/>
      <c r="N139" s="266"/>
      <c r="O139" s="267" t="e">
        <f aca="false">(N139/M139)*100</f>
        <v>#DIV/0!</v>
      </c>
    </row>
    <row r="140" s="21" customFormat="true" ht="38.25" hidden="true" customHeight="false" outlineLevel="0" collapsed="false">
      <c r="A140" s="108" t="s">
        <v>405</v>
      </c>
      <c r="B140" s="108" t="s">
        <v>486</v>
      </c>
      <c r="C140" s="108" t="s">
        <v>1356</v>
      </c>
      <c r="D140" s="265"/>
      <c r="E140" s="266"/>
      <c r="F140" s="267" t="e">
        <f aca="false">(E140/D140)*100</f>
        <v>#DIV/0!</v>
      </c>
      <c r="G140" s="265"/>
      <c r="H140" s="265"/>
      <c r="I140" s="267" t="e">
        <f aca="false">(H140/G140)*100</f>
        <v>#DIV/0!</v>
      </c>
      <c r="J140" s="266"/>
      <c r="K140" s="266"/>
      <c r="L140" s="267" t="e">
        <f aca="false">(K140/J140)*100</f>
        <v>#DIV/0!</v>
      </c>
      <c r="M140" s="265"/>
      <c r="N140" s="266"/>
      <c r="O140" s="267" t="e">
        <f aca="false">(N140/M140)*100</f>
        <v>#DIV/0!</v>
      </c>
    </row>
    <row r="141" customFormat="false" ht="51" hidden="true" customHeight="false" outlineLevel="0" collapsed="false">
      <c r="A141" s="108" t="s">
        <v>405</v>
      </c>
      <c r="B141" s="259" t="s">
        <v>415</v>
      </c>
      <c r="C141" s="127" t="s">
        <v>1358</v>
      </c>
      <c r="D141" s="260"/>
      <c r="E141" s="261"/>
      <c r="F141" s="262" t="e">
        <f aca="false">(E141/D141)*100</f>
        <v>#DIV/0!</v>
      </c>
      <c r="G141" s="263"/>
      <c r="H141" s="263"/>
      <c r="I141" s="262" t="e">
        <f aca="false">(H141/G141)*100</f>
        <v>#DIV/0!</v>
      </c>
      <c r="J141" s="264"/>
      <c r="K141" s="264"/>
      <c r="L141" s="262" t="e">
        <f aca="false">(K141/J141)*100</f>
        <v>#DIV/0!</v>
      </c>
      <c r="M141" s="263"/>
      <c r="N141" s="264"/>
      <c r="O141" s="262" t="e">
        <f aca="false">(N141/M141)*100</f>
        <v>#DIV/0!</v>
      </c>
    </row>
    <row r="142" customFormat="false" ht="51" hidden="true" customHeight="false" outlineLevel="0" collapsed="false">
      <c r="A142" s="108" t="s">
        <v>405</v>
      </c>
      <c r="B142" s="259" t="s">
        <v>415</v>
      </c>
      <c r="C142" s="127" t="s">
        <v>1360</v>
      </c>
      <c r="D142" s="260"/>
      <c r="E142" s="261"/>
      <c r="F142" s="262" t="e">
        <f aca="false">(E142/D142)*100</f>
        <v>#DIV/0!</v>
      </c>
      <c r="G142" s="263"/>
      <c r="H142" s="263"/>
      <c r="I142" s="262" t="e">
        <f aca="false">(H142/G142)*100</f>
        <v>#DIV/0!</v>
      </c>
      <c r="J142" s="264"/>
      <c r="K142" s="264"/>
      <c r="L142" s="262" t="e">
        <f aca="false">(K142/J142)*100</f>
        <v>#DIV/0!</v>
      </c>
      <c r="M142" s="263"/>
      <c r="N142" s="264"/>
      <c r="O142" s="262" t="e">
        <f aca="false">(N142/M142)*100</f>
        <v>#DIV/0!</v>
      </c>
    </row>
    <row r="143" customFormat="false" ht="38.25" hidden="true" customHeight="false" outlineLevel="0" collapsed="false">
      <c r="A143" s="108" t="s">
        <v>405</v>
      </c>
      <c r="B143" s="259" t="s">
        <v>425</v>
      </c>
      <c r="C143" s="127" t="s">
        <v>1362</v>
      </c>
      <c r="D143" s="260"/>
      <c r="E143" s="261"/>
      <c r="F143" s="262" t="e">
        <f aca="false">(E143/D143)*100</f>
        <v>#DIV/0!</v>
      </c>
      <c r="G143" s="263"/>
      <c r="H143" s="263"/>
      <c r="I143" s="262" t="e">
        <f aca="false">(H143/G143)*100</f>
        <v>#DIV/0!</v>
      </c>
      <c r="J143" s="264"/>
      <c r="K143" s="264"/>
      <c r="L143" s="262" t="e">
        <f aca="false">(K143/J143)*100</f>
        <v>#DIV/0!</v>
      </c>
      <c r="M143" s="263"/>
      <c r="N143" s="264"/>
      <c r="O143" s="262" t="e">
        <f aca="false">(N143/M143)*100</f>
        <v>#DIV/0!</v>
      </c>
    </row>
    <row r="144" s="21" customFormat="true" ht="38.25" hidden="true" customHeight="false" outlineLevel="0" collapsed="false">
      <c r="A144" s="108" t="s">
        <v>405</v>
      </c>
      <c r="B144" s="108" t="s">
        <v>442</v>
      </c>
      <c r="C144" s="108" t="s">
        <v>1364</v>
      </c>
      <c r="D144" s="265"/>
      <c r="E144" s="266"/>
      <c r="F144" s="267" t="e">
        <f aca="false">(E144/D144)*100</f>
        <v>#DIV/0!</v>
      </c>
      <c r="G144" s="265"/>
      <c r="H144" s="265"/>
      <c r="I144" s="267" t="e">
        <f aca="false">(H144/G144)*100</f>
        <v>#DIV/0!</v>
      </c>
      <c r="J144" s="266"/>
      <c r="K144" s="266"/>
      <c r="L144" s="267" t="e">
        <f aca="false">(K144/J144)*100</f>
        <v>#DIV/0!</v>
      </c>
      <c r="M144" s="265"/>
      <c r="N144" s="266"/>
      <c r="O144" s="267" t="e">
        <f aca="false">(N144/M144)*100</f>
        <v>#DIV/0!</v>
      </c>
    </row>
    <row r="145" s="21" customFormat="true" ht="38.25" hidden="true" customHeight="false" outlineLevel="0" collapsed="false">
      <c r="A145" s="108" t="s">
        <v>405</v>
      </c>
      <c r="B145" s="108" t="s">
        <v>1104</v>
      </c>
      <c r="C145" s="108" t="s">
        <v>1366</v>
      </c>
      <c r="D145" s="265"/>
      <c r="E145" s="266"/>
      <c r="F145" s="267" t="e">
        <f aca="false">(E145/D145)*100</f>
        <v>#DIV/0!</v>
      </c>
      <c r="G145" s="265"/>
      <c r="H145" s="265"/>
      <c r="I145" s="267" t="e">
        <f aca="false">(H145/G145)*100</f>
        <v>#DIV/0!</v>
      </c>
      <c r="J145" s="266"/>
      <c r="K145" s="266"/>
      <c r="L145" s="267" t="e">
        <f aca="false">(K145/J145)*100</f>
        <v>#DIV/0!</v>
      </c>
      <c r="M145" s="265"/>
      <c r="N145" s="266"/>
      <c r="O145" s="267" t="e">
        <f aca="false">(N145/M145)*100</f>
        <v>#DIV/0!</v>
      </c>
    </row>
    <row r="146" s="21" customFormat="true" ht="38.25" hidden="true" customHeight="false" outlineLevel="0" collapsed="false">
      <c r="A146" s="108" t="s">
        <v>405</v>
      </c>
      <c r="B146" s="108" t="s">
        <v>1104</v>
      </c>
      <c r="C146" s="108" t="s">
        <v>1368</v>
      </c>
      <c r="D146" s="265"/>
      <c r="E146" s="266"/>
      <c r="F146" s="267" t="e">
        <f aca="false">(E146/D146)*100</f>
        <v>#DIV/0!</v>
      </c>
      <c r="G146" s="265"/>
      <c r="H146" s="265"/>
      <c r="I146" s="267" t="e">
        <f aca="false">(H146/G146)*100</f>
        <v>#DIV/0!</v>
      </c>
      <c r="J146" s="266"/>
      <c r="K146" s="266"/>
      <c r="L146" s="267" t="e">
        <f aca="false">(K146/J146)*100</f>
        <v>#DIV/0!</v>
      </c>
      <c r="M146" s="265"/>
      <c r="N146" s="266"/>
      <c r="O146" s="267" t="e">
        <f aca="false">(N146/M146)*100</f>
        <v>#DIV/0!</v>
      </c>
    </row>
    <row r="147" s="21" customFormat="true" ht="38.25" hidden="true" customHeight="false" outlineLevel="0" collapsed="false">
      <c r="A147" s="108" t="s">
        <v>405</v>
      </c>
      <c r="B147" s="108" t="s">
        <v>1104</v>
      </c>
      <c r="C147" s="108" t="s">
        <v>1370</v>
      </c>
      <c r="D147" s="265"/>
      <c r="E147" s="275"/>
      <c r="F147" s="267" t="e">
        <f aca="false">(E147/D147)*100</f>
        <v>#DIV/0!</v>
      </c>
      <c r="G147" s="274"/>
      <c r="H147" s="274"/>
      <c r="I147" s="267" t="e">
        <f aca="false">(H147/G147)*100</f>
        <v>#DIV/0!</v>
      </c>
      <c r="J147" s="275"/>
      <c r="K147" s="275"/>
      <c r="L147" s="267" t="e">
        <f aca="false">(K147/J147)*100</f>
        <v>#DIV/0!</v>
      </c>
      <c r="M147" s="274"/>
      <c r="N147" s="275"/>
      <c r="O147" s="267" t="e">
        <f aca="false">(N147/M147)*100</f>
        <v>#DIV/0!</v>
      </c>
    </row>
    <row r="148" s="21" customFormat="true" ht="38.25" hidden="true" customHeight="false" outlineLevel="0" collapsed="false">
      <c r="A148" s="108" t="s">
        <v>405</v>
      </c>
      <c r="B148" s="69" t="s">
        <v>1104</v>
      </c>
      <c r="C148" s="69" t="s">
        <v>1372</v>
      </c>
      <c r="D148" s="274"/>
      <c r="E148" s="266"/>
      <c r="F148" s="267" t="e">
        <f aca="false">(E148/D148)*100</f>
        <v>#DIV/0!</v>
      </c>
      <c r="G148" s="265"/>
      <c r="H148" s="265"/>
      <c r="I148" s="267" t="e">
        <f aca="false">(H148/G148)*100</f>
        <v>#DIV/0!</v>
      </c>
      <c r="J148" s="266"/>
      <c r="K148" s="266"/>
      <c r="L148" s="267" t="e">
        <f aca="false">(K148/J148)*100</f>
        <v>#DIV/0!</v>
      </c>
      <c r="M148" s="265"/>
      <c r="N148" s="266"/>
      <c r="O148" s="267" t="e">
        <f aca="false">(N148/M148)*100</f>
        <v>#DIV/0!</v>
      </c>
    </row>
    <row r="149" s="21" customFormat="true" ht="38.25" hidden="true" customHeight="false" outlineLevel="0" collapsed="false">
      <c r="A149" s="108" t="s">
        <v>405</v>
      </c>
      <c r="B149" s="108" t="s">
        <v>1104</v>
      </c>
      <c r="C149" s="108" t="s">
        <v>1374</v>
      </c>
      <c r="D149" s="265"/>
      <c r="E149" s="266"/>
      <c r="F149" s="267" t="e">
        <f aca="false">(E149/D149)*100</f>
        <v>#DIV/0!</v>
      </c>
      <c r="G149" s="265"/>
      <c r="H149" s="265"/>
      <c r="I149" s="267" t="e">
        <f aca="false">(H149/G149)*100</f>
        <v>#DIV/0!</v>
      </c>
      <c r="J149" s="266"/>
      <c r="K149" s="266"/>
      <c r="L149" s="267" t="e">
        <f aca="false">(K149/J149)*100</f>
        <v>#DIV/0!</v>
      </c>
      <c r="M149" s="265"/>
      <c r="N149" s="266"/>
      <c r="O149" s="267" t="e">
        <f aca="false">(N149/M149)*100</f>
        <v>#DIV/0!</v>
      </c>
    </row>
    <row r="150" s="21" customFormat="true" ht="38.25" hidden="true" customHeight="false" outlineLevel="0" collapsed="false">
      <c r="A150" s="108" t="s">
        <v>405</v>
      </c>
      <c r="B150" s="69" t="s">
        <v>1376</v>
      </c>
      <c r="C150" s="108" t="s">
        <v>1377</v>
      </c>
      <c r="D150" s="265"/>
      <c r="E150" s="266"/>
      <c r="F150" s="267" t="e">
        <f aca="false">(E150/D150)*100</f>
        <v>#DIV/0!</v>
      </c>
      <c r="G150" s="265"/>
      <c r="H150" s="265"/>
      <c r="I150" s="267" t="e">
        <f aca="false">(H150/G150)*100</f>
        <v>#DIV/0!</v>
      </c>
      <c r="J150" s="266"/>
      <c r="K150" s="266"/>
      <c r="L150" s="267" t="e">
        <f aca="false">(K150/J150)*100</f>
        <v>#DIV/0!</v>
      </c>
      <c r="M150" s="265"/>
      <c r="N150" s="266"/>
      <c r="O150" s="267" t="e">
        <f aca="false">(N150/M150)*100</f>
        <v>#DIV/0!</v>
      </c>
    </row>
    <row r="151" s="21" customFormat="true" ht="12.75" hidden="true" customHeight="false" outlineLevel="0" collapsed="false">
      <c r="A151" s="108"/>
      <c r="B151" s="108"/>
      <c r="C151" s="108"/>
      <c r="D151" s="265"/>
      <c r="E151" s="266"/>
      <c r="F151" s="267"/>
      <c r="G151" s="265"/>
      <c r="H151" s="265"/>
      <c r="I151" s="267"/>
      <c r="J151" s="266"/>
      <c r="K151" s="266"/>
      <c r="L151" s="267"/>
      <c r="M151" s="265"/>
      <c r="N151" s="266"/>
      <c r="O151" s="267"/>
    </row>
    <row r="152" s="21" customFormat="true" ht="38.25" hidden="true" customHeight="false" outlineLevel="0" collapsed="false">
      <c r="A152" s="108" t="s">
        <v>405</v>
      </c>
      <c r="B152" s="108" t="s">
        <v>1842</v>
      </c>
      <c r="C152" s="108" t="s">
        <v>1379</v>
      </c>
      <c r="D152" s="265"/>
      <c r="E152" s="266"/>
      <c r="F152" s="267" t="e">
        <f aca="false">(E152/D152)*100</f>
        <v>#DIV/0!</v>
      </c>
      <c r="G152" s="265"/>
      <c r="H152" s="265"/>
      <c r="I152" s="267" t="e">
        <f aca="false">(H152/G152)*100</f>
        <v>#DIV/0!</v>
      </c>
      <c r="J152" s="266"/>
      <c r="K152" s="266"/>
      <c r="L152" s="267" t="e">
        <f aca="false">(K152/J152)*100</f>
        <v>#DIV/0!</v>
      </c>
      <c r="M152" s="265"/>
      <c r="N152" s="266"/>
      <c r="O152" s="267" t="e">
        <f aca="false">(N152/M152)*100</f>
        <v>#DIV/0!</v>
      </c>
    </row>
    <row r="153" s="21" customFormat="true" ht="38.25" hidden="true" customHeight="false" outlineLevel="0" collapsed="false">
      <c r="A153" s="108" t="s">
        <v>405</v>
      </c>
      <c r="B153" s="108" t="s">
        <v>406</v>
      </c>
      <c r="C153" s="108" t="s">
        <v>1381</v>
      </c>
      <c r="D153" s="265"/>
      <c r="E153" s="266"/>
      <c r="F153" s="267" t="e">
        <f aca="false">(E153/D153)*100</f>
        <v>#DIV/0!</v>
      </c>
      <c r="G153" s="265"/>
      <c r="H153" s="265"/>
      <c r="I153" s="267" t="e">
        <f aca="false">(H153/G153)*100</f>
        <v>#DIV/0!</v>
      </c>
      <c r="J153" s="266"/>
      <c r="K153" s="266"/>
      <c r="L153" s="267" t="e">
        <f aca="false">(K153/J153)*100</f>
        <v>#DIV/0!</v>
      </c>
      <c r="M153" s="265"/>
      <c r="N153" s="266"/>
      <c r="O153" s="267" t="e">
        <f aca="false">(N153/M153)*100</f>
        <v>#DIV/0!</v>
      </c>
    </row>
    <row r="154" s="21" customFormat="true" ht="51" hidden="true" customHeight="false" outlineLevel="0" collapsed="false">
      <c r="A154" s="108" t="s">
        <v>405</v>
      </c>
      <c r="B154" s="108" t="s">
        <v>433</v>
      </c>
      <c r="C154" s="108" t="s">
        <v>1383</v>
      </c>
      <c r="D154" s="265"/>
      <c r="E154" s="266"/>
      <c r="F154" s="267" t="e">
        <f aca="false">(E154/D154)*100</f>
        <v>#DIV/0!</v>
      </c>
      <c r="G154" s="265"/>
      <c r="H154" s="265"/>
      <c r="I154" s="267" t="e">
        <f aca="false">(H154/G154)*100</f>
        <v>#DIV/0!</v>
      </c>
      <c r="J154" s="266"/>
      <c r="K154" s="266"/>
      <c r="L154" s="267" t="e">
        <f aca="false">(K154/J154)*100</f>
        <v>#DIV/0!</v>
      </c>
      <c r="M154" s="265"/>
      <c r="N154" s="266"/>
      <c r="O154" s="267" t="e">
        <f aca="false">(N154/M154)*100</f>
        <v>#DIV/0!</v>
      </c>
    </row>
    <row r="155" s="21" customFormat="true" ht="51" hidden="true" customHeight="false" outlineLevel="0" collapsed="false">
      <c r="A155" s="108" t="s">
        <v>405</v>
      </c>
      <c r="B155" s="108" t="s">
        <v>433</v>
      </c>
      <c r="C155" s="108" t="s">
        <v>1385</v>
      </c>
      <c r="D155" s="265"/>
      <c r="E155" s="266"/>
      <c r="F155" s="267" t="e">
        <f aca="false">(E155/D155)*100</f>
        <v>#DIV/0!</v>
      </c>
      <c r="G155" s="265"/>
      <c r="H155" s="265"/>
      <c r="I155" s="267" t="e">
        <f aca="false">(H155/G155)*100</f>
        <v>#DIV/0!</v>
      </c>
      <c r="J155" s="266"/>
      <c r="K155" s="266"/>
      <c r="L155" s="267" t="e">
        <f aca="false">(K155/J155)*100</f>
        <v>#DIV/0!</v>
      </c>
      <c r="M155" s="265"/>
      <c r="N155" s="266"/>
      <c r="O155" s="267" t="e">
        <f aca="false">(N155/M155)*100</f>
        <v>#DIV/0!</v>
      </c>
    </row>
    <row r="156" s="21" customFormat="true" ht="38.25" hidden="true" customHeight="false" outlineLevel="0" collapsed="false">
      <c r="A156" s="108" t="s">
        <v>491</v>
      </c>
      <c r="B156" s="108" t="s">
        <v>500</v>
      </c>
      <c r="C156" s="108" t="s">
        <v>1387</v>
      </c>
      <c r="D156" s="274"/>
      <c r="E156" s="275"/>
      <c r="F156" s="306" t="e">
        <f aca="false">(E156/D156)*100</f>
        <v>#DIV/0!</v>
      </c>
      <c r="G156" s="274"/>
      <c r="H156" s="274"/>
      <c r="I156" s="306" t="e">
        <f aca="false">(H156/G156)*100</f>
        <v>#DIV/0!</v>
      </c>
      <c r="J156" s="275"/>
      <c r="K156" s="275"/>
      <c r="L156" s="306" t="e">
        <f aca="false">(K156/J156)*100</f>
        <v>#DIV/0!</v>
      </c>
      <c r="M156" s="274"/>
      <c r="N156" s="275"/>
      <c r="O156" s="306" t="e">
        <f aca="false">(N156/M156)*100</f>
        <v>#DIV/0!</v>
      </c>
    </row>
    <row r="157" s="21" customFormat="true" ht="38.25" hidden="true" customHeight="false" outlineLevel="0" collapsed="false">
      <c r="A157" s="108" t="s">
        <v>491</v>
      </c>
      <c r="B157" s="108" t="s">
        <v>500</v>
      </c>
      <c r="C157" s="108" t="s">
        <v>1389</v>
      </c>
      <c r="D157" s="274"/>
      <c r="E157" s="275"/>
      <c r="F157" s="306" t="e">
        <f aca="false">(E157/D157)*100</f>
        <v>#DIV/0!</v>
      </c>
      <c r="G157" s="274"/>
      <c r="H157" s="274"/>
      <c r="I157" s="306" t="e">
        <f aca="false">(H157/G157)*100</f>
        <v>#DIV/0!</v>
      </c>
      <c r="J157" s="275"/>
      <c r="K157" s="275"/>
      <c r="L157" s="306" t="e">
        <f aca="false">(K157/J157)*100</f>
        <v>#DIV/0!</v>
      </c>
      <c r="M157" s="274"/>
      <c r="N157" s="275"/>
      <c r="O157" s="306" t="e">
        <f aca="false">(N157/M157)*100</f>
        <v>#DIV/0!</v>
      </c>
    </row>
    <row r="158" s="21" customFormat="true" ht="38.25" hidden="true" customHeight="false" outlineLevel="0" collapsed="false">
      <c r="A158" s="108" t="s">
        <v>491</v>
      </c>
      <c r="B158" s="108" t="s">
        <v>500</v>
      </c>
      <c r="C158" s="108" t="s">
        <v>1391</v>
      </c>
      <c r="D158" s="274"/>
      <c r="E158" s="275"/>
      <c r="F158" s="306" t="e">
        <f aca="false">(E158/D158)*100</f>
        <v>#DIV/0!</v>
      </c>
      <c r="G158" s="274"/>
      <c r="H158" s="274"/>
      <c r="I158" s="306" t="e">
        <f aca="false">(H158/G158)*100</f>
        <v>#DIV/0!</v>
      </c>
      <c r="J158" s="275"/>
      <c r="K158" s="275"/>
      <c r="L158" s="306" t="e">
        <f aca="false">(K158/J158)*100</f>
        <v>#DIV/0!</v>
      </c>
      <c r="M158" s="274"/>
      <c r="N158" s="275"/>
      <c r="O158" s="306" t="e">
        <f aca="false">(N158/M158)*100</f>
        <v>#DIV/0!</v>
      </c>
    </row>
    <row r="159" s="21" customFormat="true" ht="38.25" hidden="true" customHeight="false" outlineLevel="0" collapsed="false">
      <c r="A159" s="108" t="s">
        <v>491</v>
      </c>
      <c r="B159" s="108" t="s">
        <v>500</v>
      </c>
      <c r="C159" s="108" t="s">
        <v>1393</v>
      </c>
      <c r="D159" s="274"/>
      <c r="E159" s="275"/>
      <c r="F159" s="306" t="e">
        <f aca="false">(E159/D159)*100</f>
        <v>#DIV/0!</v>
      </c>
      <c r="G159" s="274"/>
      <c r="H159" s="274"/>
      <c r="I159" s="306" t="e">
        <f aca="false">(H159/G159)*100</f>
        <v>#DIV/0!</v>
      </c>
      <c r="J159" s="275"/>
      <c r="K159" s="275"/>
      <c r="L159" s="306" t="e">
        <f aca="false">(K159/J159)*100</f>
        <v>#DIV/0!</v>
      </c>
      <c r="M159" s="274"/>
      <c r="N159" s="275"/>
      <c r="O159" s="306" t="e">
        <f aca="false">(N159/M159)*100</f>
        <v>#DIV/0!</v>
      </c>
    </row>
    <row r="160" s="21" customFormat="true" ht="38.25" hidden="true" customHeight="false" outlineLevel="0" collapsed="false">
      <c r="A160" s="108" t="s">
        <v>491</v>
      </c>
      <c r="B160" s="108" t="s">
        <v>492</v>
      </c>
      <c r="C160" s="108" t="s">
        <v>1395</v>
      </c>
      <c r="D160" s="265"/>
      <c r="E160" s="266"/>
      <c r="F160" s="267" t="e">
        <f aca="false">(E160/D160)*100</f>
        <v>#DIV/0!</v>
      </c>
      <c r="G160" s="265"/>
      <c r="H160" s="265"/>
      <c r="I160" s="267" t="e">
        <f aca="false">(H160/G160)*100</f>
        <v>#DIV/0!</v>
      </c>
      <c r="J160" s="266"/>
      <c r="K160" s="266"/>
      <c r="L160" s="267" t="e">
        <f aca="false">(K160/J160)*100</f>
        <v>#DIV/0!</v>
      </c>
      <c r="M160" s="265"/>
      <c r="N160" s="266"/>
      <c r="O160" s="267" t="e">
        <f aca="false">(N160/M160)*100</f>
        <v>#DIV/0!</v>
      </c>
    </row>
    <row r="161" s="21" customFormat="true" ht="38.25" hidden="true" customHeight="false" outlineLevel="0" collapsed="false">
      <c r="A161" s="108" t="s">
        <v>491</v>
      </c>
      <c r="B161" s="108" t="s">
        <v>500</v>
      </c>
      <c r="C161" s="108" t="s">
        <v>1397</v>
      </c>
      <c r="D161" s="274"/>
      <c r="E161" s="275"/>
      <c r="F161" s="306" t="e">
        <f aca="false">(E161/D161)*100</f>
        <v>#DIV/0!</v>
      </c>
      <c r="G161" s="274"/>
      <c r="H161" s="274"/>
      <c r="I161" s="306" t="e">
        <f aca="false">(H161/G161)*100</f>
        <v>#DIV/0!</v>
      </c>
      <c r="J161" s="275"/>
      <c r="K161" s="275"/>
      <c r="L161" s="306" t="e">
        <f aca="false">(K161/J161)*100</f>
        <v>#DIV/0!</v>
      </c>
      <c r="M161" s="274"/>
      <c r="N161" s="275"/>
      <c r="O161" s="306" t="e">
        <f aca="false">(N161/M161)*100</f>
        <v>#DIV/0!</v>
      </c>
    </row>
    <row r="162" s="21" customFormat="true" ht="38.25" hidden="true" customHeight="false" outlineLevel="0" collapsed="false">
      <c r="A162" s="108" t="s">
        <v>509</v>
      </c>
      <c r="B162" s="108" t="s">
        <v>510</v>
      </c>
      <c r="C162" s="108" t="s">
        <v>1399</v>
      </c>
      <c r="D162" s="265"/>
      <c r="E162" s="266"/>
      <c r="F162" s="267" t="e">
        <f aca="false">(E162/D162)*100</f>
        <v>#DIV/0!</v>
      </c>
      <c r="G162" s="265"/>
      <c r="H162" s="265"/>
      <c r="I162" s="267" t="e">
        <f aca="false">(H162/G162)*100</f>
        <v>#DIV/0!</v>
      </c>
      <c r="J162" s="266"/>
      <c r="K162" s="266"/>
      <c r="L162" s="267" t="e">
        <f aca="false">(K162/J162)*100</f>
        <v>#DIV/0!</v>
      </c>
      <c r="M162" s="265"/>
      <c r="N162" s="266"/>
      <c r="O162" s="267" t="e">
        <f aca="false">(N162/M162)*100</f>
        <v>#DIV/0!</v>
      </c>
    </row>
    <row r="163" customFormat="false" ht="38.25" hidden="true" customHeight="false" outlineLevel="0" collapsed="false">
      <c r="A163" s="108" t="s">
        <v>509</v>
      </c>
      <c r="B163" s="259" t="s">
        <v>554</v>
      </c>
      <c r="C163" s="127" t="s">
        <v>1402</v>
      </c>
      <c r="D163" s="307"/>
      <c r="E163" s="308"/>
      <c r="F163" s="262" t="e">
        <f aca="false">(E163/D163)*100</f>
        <v>#DIV/0!</v>
      </c>
      <c r="G163" s="307"/>
      <c r="H163" s="307"/>
      <c r="I163" s="262" t="e">
        <f aca="false">(H163/G163)*100</f>
        <v>#DIV/0!</v>
      </c>
      <c r="J163" s="308"/>
      <c r="K163" s="309"/>
      <c r="L163" s="262" t="e">
        <f aca="false">(K163/J163)*100</f>
        <v>#DIV/0!</v>
      </c>
      <c r="M163" s="307"/>
      <c r="N163" s="309"/>
      <c r="O163" s="262" t="e">
        <f aca="false">(N163/M163)*100</f>
        <v>#DIV/0!</v>
      </c>
    </row>
    <row r="164" customFormat="false" ht="38.25" hidden="true" customHeight="false" outlineLevel="0" collapsed="false">
      <c r="A164" s="108" t="s">
        <v>509</v>
      </c>
      <c r="B164" s="259" t="s">
        <v>563</v>
      </c>
      <c r="C164" s="127" t="s">
        <v>1402</v>
      </c>
      <c r="D164" s="310"/>
      <c r="E164" s="311"/>
      <c r="F164" s="262" t="e">
        <f aca="false">(E164/D164)*100</f>
        <v>#DIV/0!</v>
      </c>
      <c r="G164" s="312"/>
      <c r="H164" s="312"/>
      <c r="I164" s="262" t="e">
        <f aca="false">(H164/G164)*100</f>
        <v>#DIV/0!</v>
      </c>
      <c r="J164" s="313"/>
      <c r="K164" s="313"/>
      <c r="L164" s="262" t="e">
        <f aca="false">(K164/J164)*100</f>
        <v>#DIV/0!</v>
      </c>
      <c r="M164" s="312"/>
      <c r="N164" s="313"/>
      <c r="O164" s="262" t="e">
        <f aca="false">(N164/M164)*100</f>
        <v>#DIV/0!</v>
      </c>
    </row>
    <row r="165" s="21" customFormat="true" ht="51" hidden="true" customHeight="false" outlineLevel="0" collapsed="false">
      <c r="A165" s="108" t="s">
        <v>509</v>
      </c>
      <c r="B165" s="108" t="s">
        <v>519</v>
      </c>
      <c r="C165" s="108" t="s">
        <v>1405</v>
      </c>
      <c r="D165" s="265"/>
      <c r="E165" s="266"/>
      <c r="F165" s="267" t="e">
        <f aca="false">(E165/D165)*100</f>
        <v>#DIV/0!</v>
      </c>
      <c r="G165" s="265"/>
      <c r="H165" s="265"/>
      <c r="I165" s="267" t="e">
        <f aca="false">(H165/G165)*100</f>
        <v>#DIV/0!</v>
      </c>
      <c r="J165" s="266"/>
      <c r="K165" s="266"/>
      <c r="L165" s="267" t="e">
        <f aca="false">(K165/J165)*100</f>
        <v>#DIV/0!</v>
      </c>
      <c r="M165" s="265"/>
      <c r="N165" s="266"/>
      <c r="O165" s="267" t="e">
        <f aca="false">(N165/M165)*100</f>
        <v>#DIV/0!</v>
      </c>
    </row>
    <row r="166" customFormat="false" ht="51" hidden="true" customHeight="false" outlineLevel="0" collapsed="false">
      <c r="A166" s="108" t="s">
        <v>509</v>
      </c>
      <c r="B166" s="259" t="s">
        <v>572</v>
      </c>
      <c r="C166" s="127" t="s">
        <v>1407</v>
      </c>
      <c r="D166" s="260"/>
      <c r="E166" s="261"/>
      <c r="F166" s="262" t="e">
        <f aca="false">(E166/D166)*100</f>
        <v>#DIV/0!</v>
      </c>
      <c r="G166" s="263"/>
      <c r="H166" s="263"/>
      <c r="I166" s="262" t="e">
        <f aca="false">(H166/G166)*100</f>
        <v>#DIV/0!</v>
      </c>
      <c r="J166" s="264"/>
      <c r="K166" s="264"/>
      <c r="L166" s="262" t="e">
        <f aca="false">(K166/J166)*100</f>
        <v>#DIV/0!</v>
      </c>
      <c r="M166" s="263"/>
      <c r="N166" s="264"/>
      <c r="O166" s="262" t="e">
        <f aca="false">(N166/M166)*100</f>
        <v>#DIV/0!</v>
      </c>
    </row>
    <row r="167" customFormat="false" ht="38.25" hidden="true" customHeight="false" outlineLevel="0" collapsed="false">
      <c r="A167" s="108" t="s">
        <v>509</v>
      </c>
      <c r="B167" s="259" t="s">
        <v>554</v>
      </c>
      <c r="C167" s="127" t="s">
        <v>1409</v>
      </c>
      <c r="D167" s="307"/>
      <c r="E167" s="309"/>
      <c r="F167" s="262" t="e">
        <f aca="false">(E167/D167)*100</f>
        <v>#DIV/0!</v>
      </c>
      <c r="G167" s="307"/>
      <c r="H167" s="307"/>
      <c r="I167" s="262" t="e">
        <f aca="false">(H167/G167)*100</f>
        <v>#DIV/0!</v>
      </c>
      <c r="J167" s="309"/>
      <c r="K167" s="309"/>
      <c r="L167" s="262" t="e">
        <f aca="false">(K167/J167)*100</f>
        <v>#DIV/0!</v>
      </c>
      <c r="M167" s="307"/>
      <c r="N167" s="309"/>
      <c r="O167" s="262" t="e">
        <f aca="false">(N167/M167)*100</f>
        <v>#DIV/0!</v>
      </c>
    </row>
    <row r="168" customFormat="false" ht="51" hidden="true" customHeight="false" outlineLevel="0" collapsed="false">
      <c r="A168" s="108" t="s">
        <v>509</v>
      </c>
      <c r="B168" s="259" t="s">
        <v>572</v>
      </c>
      <c r="C168" s="127" t="s">
        <v>1411</v>
      </c>
      <c r="D168" s="260"/>
      <c r="E168" s="261"/>
      <c r="F168" s="262" t="e">
        <f aca="false">(E168/D168)*100</f>
        <v>#DIV/0!</v>
      </c>
      <c r="G168" s="263"/>
      <c r="H168" s="263"/>
      <c r="I168" s="262" t="e">
        <f aca="false">(H168/G168)*100</f>
        <v>#DIV/0!</v>
      </c>
      <c r="J168" s="264"/>
      <c r="K168" s="264"/>
      <c r="L168" s="262" t="e">
        <f aca="false">(K168/J168)*100</f>
        <v>#DIV/0!</v>
      </c>
      <c r="M168" s="263"/>
      <c r="N168" s="264"/>
      <c r="O168" s="262" t="e">
        <f aca="false">(N168/M168)*100</f>
        <v>#DIV/0!</v>
      </c>
    </row>
    <row r="169" customFormat="false" ht="38.25" hidden="true" customHeight="false" outlineLevel="0" collapsed="false">
      <c r="A169" s="108" t="s">
        <v>509</v>
      </c>
      <c r="B169" s="259" t="s">
        <v>563</v>
      </c>
      <c r="C169" s="127" t="s">
        <v>1413</v>
      </c>
      <c r="D169" s="314"/>
      <c r="E169" s="311"/>
      <c r="F169" s="262" t="e">
        <f aca="false">(E169/D169)*100</f>
        <v>#DIV/0!</v>
      </c>
      <c r="G169" s="312"/>
      <c r="H169" s="312"/>
      <c r="I169" s="262" t="e">
        <f aca="false">(H169/G169)*100</f>
        <v>#DIV/0!</v>
      </c>
      <c r="J169" s="313"/>
      <c r="K169" s="313"/>
      <c r="L169" s="262" t="e">
        <f aca="false">(K169/J169)*100</f>
        <v>#DIV/0!</v>
      </c>
      <c r="M169" s="312"/>
      <c r="N169" s="313"/>
      <c r="O169" s="262" t="e">
        <f aca="false">(N169/M169)*100</f>
        <v>#DIV/0!</v>
      </c>
    </row>
    <row r="170" customFormat="false" ht="38.25" hidden="true" customHeight="false" outlineLevel="0" collapsed="false">
      <c r="A170" s="108" t="s">
        <v>509</v>
      </c>
      <c r="B170" s="259" t="s">
        <v>554</v>
      </c>
      <c r="C170" s="127" t="s">
        <v>1415</v>
      </c>
      <c r="D170" s="307"/>
      <c r="E170" s="309"/>
      <c r="F170" s="262" t="e">
        <f aca="false">(E170/D170)*100</f>
        <v>#DIV/0!</v>
      </c>
      <c r="G170" s="307"/>
      <c r="H170" s="307"/>
      <c r="I170" s="262" t="e">
        <f aca="false">(H170/G170)*100</f>
        <v>#DIV/0!</v>
      </c>
      <c r="J170" s="309"/>
      <c r="K170" s="309"/>
      <c r="L170" s="262" t="e">
        <f aca="false">(K170/J170)*100</f>
        <v>#DIV/0!</v>
      </c>
      <c r="M170" s="307"/>
      <c r="N170" s="309"/>
      <c r="O170" s="262" t="e">
        <f aca="false">(N170/M170)*100</f>
        <v>#DIV/0!</v>
      </c>
    </row>
    <row r="171" s="21" customFormat="true" ht="63.75" hidden="true" customHeight="false" outlineLevel="0" collapsed="false">
      <c r="A171" s="108" t="s">
        <v>509</v>
      </c>
      <c r="B171" s="108" t="s">
        <v>528</v>
      </c>
      <c r="C171" s="108" t="s">
        <v>1843</v>
      </c>
      <c r="D171" s="265"/>
      <c r="E171" s="266"/>
      <c r="F171" s="267" t="e">
        <f aca="false">(E171/D171)*100</f>
        <v>#DIV/0!</v>
      </c>
      <c r="G171" s="265"/>
      <c r="H171" s="265"/>
      <c r="I171" s="267" t="e">
        <f aca="false">(H171/G171)*100</f>
        <v>#DIV/0!</v>
      </c>
      <c r="J171" s="266"/>
      <c r="K171" s="266"/>
      <c r="L171" s="267" t="e">
        <f aca="false">(K171/J171)*100</f>
        <v>#DIV/0!</v>
      </c>
      <c r="M171" s="265"/>
      <c r="N171" s="266"/>
      <c r="O171" s="267" t="e">
        <f aca="false">(N171/M171)*100</f>
        <v>#DIV/0!</v>
      </c>
    </row>
    <row r="172" customFormat="false" ht="51" hidden="true" customHeight="false" outlineLevel="0" collapsed="false">
      <c r="A172" s="108" t="s">
        <v>509</v>
      </c>
      <c r="B172" s="259" t="s">
        <v>572</v>
      </c>
      <c r="C172" s="127" t="s">
        <v>1419</v>
      </c>
      <c r="D172" s="260"/>
      <c r="E172" s="261"/>
      <c r="F172" s="262" t="e">
        <f aca="false">(E172/D172)*100</f>
        <v>#DIV/0!</v>
      </c>
      <c r="G172" s="263"/>
      <c r="H172" s="263"/>
      <c r="I172" s="262" t="e">
        <f aca="false">(H172/G172)*100</f>
        <v>#DIV/0!</v>
      </c>
      <c r="J172" s="264"/>
      <c r="K172" s="264"/>
      <c r="L172" s="262" t="e">
        <f aca="false">(K172/J172)*100</f>
        <v>#DIV/0!</v>
      </c>
      <c r="M172" s="263"/>
      <c r="N172" s="264"/>
      <c r="O172" s="262" t="e">
        <f aca="false">(N172/M172)*100</f>
        <v>#DIV/0!</v>
      </c>
    </row>
    <row r="173" customFormat="false" ht="38.25" hidden="true" customHeight="false" outlineLevel="0" collapsed="false">
      <c r="A173" s="108" t="s">
        <v>509</v>
      </c>
      <c r="B173" s="259" t="s">
        <v>563</v>
      </c>
      <c r="C173" s="127" t="s">
        <v>1421</v>
      </c>
      <c r="D173" s="314"/>
      <c r="E173" s="311"/>
      <c r="F173" s="262" t="e">
        <f aca="false">(E173/D173)*100</f>
        <v>#DIV/0!</v>
      </c>
      <c r="G173" s="312"/>
      <c r="H173" s="312"/>
      <c r="I173" s="262" t="e">
        <f aca="false">(H173/G173)*100</f>
        <v>#DIV/0!</v>
      </c>
      <c r="J173" s="313"/>
      <c r="K173" s="313"/>
      <c r="L173" s="262" t="e">
        <f aca="false">(K173/J173)*100</f>
        <v>#DIV/0!</v>
      </c>
      <c r="M173" s="312"/>
      <c r="N173" s="313"/>
      <c r="O173" s="262" t="e">
        <f aca="false">(N173/M173)*100</f>
        <v>#DIV/0!</v>
      </c>
    </row>
    <row r="174" s="21" customFormat="true" ht="38.25" hidden="true" customHeight="false" outlineLevel="0" collapsed="false">
      <c r="A174" s="108" t="s">
        <v>509</v>
      </c>
      <c r="B174" s="108" t="s">
        <v>537</v>
      </c>
      <c r="C174" s="108" t="s">
        <v>1423</v>
      </c>
      <c r="D174" s="315"/>
      <c r="E174" s="315"/>
      <c r="F174" s="316" t="e">
        <f aca="false">(E174/D174)*100</f>
        <v>#DIV/0!</v>
      </c>
      <c r="G174" s="315"/>
      <c r="H174" s="315"/>
      <c r="I174" s="316" t="e">
        <f aca="false">(H174/G174)*100</f>
        <v>#DIV/0!</v>
      </c>
      <c r="J174" s="317"/>
      <c r="K174" s="315"/>
      <c r="L174" s="316" t="e">
        <f aca="false">(K174/J174)*100</f>
        <v>#DIV/0!</v>
      </c>
      <c r="M174" s="315"/>
      <c r="N174" s="315"/>
      <c r="O174" s="316" t="e">
        <f aca="false">(N174/M174)*100</f>
        <v>#DIV/0!</v>
      </c>
      <c r="P174" s="120"/>
    </row>
    <row r="175" s="21" customFormat="true" ht="38.25" hidden="true" customHeight="false" outlineLevel="0" collapsed="false">
      <c r="A175" s="108" t="s">
        <v>509</v>
      </c>
      <c r="B175" s="108" t="s">
        <v>537</v>
      </c>
      <c r="C175" s="108" t="s">
        <v>1425</v>
      </c>
      <c r="D175" s="315"/>
      <c r="E175" s="315"/>
      <c r="F175" s="316" t="e">
        <f aca="false">(E175/D175)*100</f>
        <v>#DIV/0!</v>
      </c>
      <c r="G175" s="315"/>
      <c r="H175" s="315"/>
      <c r="I175" s="316" t="e">
        <f aca="false">(H175/G175)*100</f>
        <v>#DIV/0!</v>
      </c>
      <c r="J175" s="315"/>
      <c r="K175" s="315"/>
      <c r="L175" s="316" t="e">
        <f aca="false">(K175/J175)*100</f>
        <v>#DIV/0!</v>
      </c>
      <c r="M175" s="315"/>
      <c r="N175" s="315"/>
      <c r="O175" s="316" t="e">
        <f aca="false">(N175/M175)*100</f>
        <v>#DIV/0!</v>
      </c>
    </row>
    <row r="176" s="21" customFormat="true" ht="38.25" hidden="true" customHeight="false" outlineLevel="0" collapsed="false">
      <c r="A176" s="108" t="s">
        <v>509</v>
      </c>
      <c r="B176" s="108" t="s">
        <v>537</v>
      </c>
      <c r="C176" s="67" t="s">
        <v>1427</v>
      </c>
      <c r="D176" s="315"/>
      <c r="E176" s="315"/>
      <c r="F176" s="316" t="e">
        <f aca="false">(E176/D176)*100</f>
        <v>#DIV/0!</v>
      </c>
      <c r="G176" s="315"/>
      <c r="H176" s="315"/>
      <c r="I176" s="316" t="e">
        <f aca="false">(H176/G176)*100</f>
        <v>#DIV/0!</v>
      </c>
      <c r="J176" s="315"/>
      <c r="K176" s="315"/>
      <c r="L176" s="316" t="e">
        <f aca="false">(K176/J176)*100</f>
        <v>#DIV/0!</v>
      </c>
      <c r="M176" s="315"/>
      <c r="N176" s="315"/>
      <c r="O176" s="316" t="e">
        <f aca="false">(N176/M176)*100</f>
        <v>#DIV/0!</v>
      </c>
    </row>
    <row r="177" customFormat="false" ht="38.25" hidden="true" customHeight="false" outlineLevel="0" collapsed="false">
      <c r="A177" s="108" t="s">
        <v>509</v>
      </c>
      <c r="B177" s="259" t="s">
        <v>554</v>
      </c>
      <c r="C177" s="127" t="s">
        <v>1429</v>
      </c>
      <c r="D177" s="307"/>
      <c r="E177" s="309"/>
      <c r="F177" s="262" t="e">
        <f aca="false">(E177/D177)*100</f>
        <v>#DIV/0!</v>
      </c>
      <c r="G177" s="307"/>
      <c r="H177" s="307"/>
      <c r="I177" s="262" t="e">
        <f aca="false">(H177/G177)*100</f>
        <v>#DIV/0!</v>
      </c>
      <c r="J177" s="309"/>
      <c r="K177" s="309"/>
      <c r="L177" s="262" t="e">
        <f aca="false">(K177/J177)*100</f>
        <v>#DIV/0!</v>
      </c>
      <c r="M177" s="307"/>
      <c r="N177" s="309"/>
      <c r="O177" s="262" t="e">
        <f aca="false">(N177/M177)*100</f>
        <v>#DIV/0!</v>
      </c>
    </row>
    <row r="178" customFormat="false" ht="51" hidden="true" customHeight="false" outlineLevel="0" collapsed="false">
      <c r="A178" s="108" t="s">
        <v>509</v>
      </c>
      <c r="B178" s="259" t="s">
        <v>572</v>
      </c>
      <c r="C178" s="127" t="s">
        <v>1431</v>
      </c>
      <c r="D178" s="260"/>
      <c r="E178" s="261"/>
      <c r="F178" s="262" t="e">
        <f aca="false">(E178/D178)*100</f>
        <v>#DIV/0!</v>
      </c>
      <c r="G178" s="263"/>
      <c r="H178" s="263"/>
      <c r="I178" s="262" t="e">
        <f aca="false">(H178/G178)*100</f>
        <v>#DIV/0!</v>
      </c>
      <c r="J178" s="264"/>
      <c r="K178" s="264"/>
      <c r="L178" s="262" t="e">
        <f aca="false">(K178/J178)*100</f>
        <v>#DIV/0!</v>
      </c>
      <c r="M178" s="263"/>
      <c r="N178" s="264"/>
      <c r="O178" s="262" t="e">
        <f aca="false">(N178/M178)*100</f>
        <v>#DIV/0!</v>
      </c>
    </row>
    <row r="179" s="21" customFormat="true" ht="63.75" hidden="true" customHeight="false" outlineLevel="0" collapsed="false">
      <c r="A179" s="108" t="s">
        <v>509</v>
      </c>
      <c r="B179" s="108" t="s">
        <v>528</v>
      </c>
      <c r="C179" s="108" t="s">
        <v>1433</v>
      </c>
      <c r="D179" s="265"/>
      <c r="E179" s="282"/>
      <c r="F179" s="267" t="e">
        <f aca="false">(E179/D179)*100</f>
        <v>#DIV/0!</v>
      </c>
      <c r="G179" s="265"/>
      <c r="H179" s="265"/>
      <c r="I179" s="267" t="e">
        <f aca="false">(H179/G179)*100</f>
        <v>#DIV/0!</v>
      </c>
      <c r="J179" s="318"/>
      <c r="K179" s="266"/>
      <c r="L179" s="267" t="e">
        <f aca="false">(K179/J179)*100</f>
        <v>#DIV/0!</v>
      </c>
      <c r="M179" s="265"/>
      <c r="N179" s="266"/>
      <c r="O179" s="267" t="e">
        <f aca="false">(N179/M179)*100</f>
        <v>#DIV/0!</v>
      </c>
    </row>
    <row r="180" s="21" customFormat="true" ht="51" hidden="true" customHeight="true" outlineLevel="0" collapsed="false">
      <c r="A180" s="108" t="s">
        <v>509</v>
      </c>
      <c r="B180" s="108" t="s">
        <v>537</v>
      </c>
      <c r="C180" s="108" t="s">
        <v>1433</v>
      </c>
      <c r="D180" s="315"/>
      <c r="E180" s="315"/>
      <c r="F180" s="316" t="e">
        <f aca="false">(E180/D180)*100</f>
        <v>#DIV/0!</v>
      </c>
      <c r="G180" s="315"/>
      <c r="H180" s="315"/>
      <c r="I180" s="316" t="e">
        <f aca="false">(H180/G180)*100</f>
        <v>#DIV/0!</v>
      </c>
      <c r="J180" s="315"/>
      <c r="K180" s="315"/>
      <c r="L180" s="316" t="e">
        <f aca="false">(K180/J180)*100</f>
        <v>#DIV/0!</v>
      </c>
      <c r="M180" s="315"/>
      <c r="N180" s="315"/>
      <c r="O180" s="316" t="e">
        <f aca="false">(N180/M180)*100</f>
        <v>#DIV/0!</v>
      </c>
      <c r="P180" s="319"/>
    </row>
    <row r="181" s="21" customFormat="true" ht="38.25" hidden="true" customHeight="false" outlineLevel="0" collapsed="false">
      <c r="A181" s="108" t="s">
        <v>509</v>
      </c>
      <c r="B181" s="108" t="s">
        <v>510</v>
      </c>
      <c r="C181" s="108" t="s">
        <v>1436</v>
      </c>
      <c r="D181" s="265"/>
      <c r="E181" s="266"/>
      <c r="F181" s="267" t="e">
        <f aca="false">(E181/D181)*100</f>
        <v>#DIV/0!</v>
      </c>
      <c r="G181" s="265"/>
      <c r="H181" s="265"/>
      <c r="I181" s="267" t="e">
        <f aca="false">(H181/G181)*100</f>
        <v>#DIV/0!</v>
      </c>
      <c r="J181" s="266"/>
      <c r="K181" s="266"/>
      <c r="L181" s="267" t="e">
        <f aca="false">(K181/J181)*100</f>
        <v>#DIV/0!</v>
      </c>
      <c r="M181" s="265"/>
      <c r="N181" s="266"/>
      <c r="O181" s="267" t="e">
        <f aca="false">(N181/M181)*100</f>
        <v>#DIV/0!</v>
      </c>
    </row>
    <row r="182" customFormat="false" ht="51" hidden="true" customHeight="false" outlineLevel="0" collapsed="false">
      <c r="A182" s="108" t="s">
        <v>509</v>
      </c>
      <c r="B182" s="259" t="s">
        <v>572</v>
      </c>
      <c r="C182" s="127" t="s">
        <v>1438</v>
      </c>
      <c r="D182" s="260"/>
      <c r="E182" s="261"/>
      <c r="F182" s="262" t="e">
        <f aca="false">(E182/D182)*100</f>
        <v>#DIV/0!</v>
      </c>
      <c r="G182" s="263"/>
      <c r="H182" s="263"/>
      <c r="I182" s="262" t="e">
        <f aca="false">(H182/G182)*100</f>
        <v>#DIV/0!</v>
      </c>
      <c r="J182" s="264"/>
      <c r="K182" s="264"/>
      <c r="L182" s="262" t="e">
        <f aca="false">(K182/J182)*100</f>
        <v>#DIV/0!</v>
      </c>
      <c r="M182" s="263"/>
      <c r="N182" s="264"/>
      <c r="O182" s="262" t="e">
        <f aca="false">(N182/M182)*100</f>
        <v>#DIV/0!</v>
      </c>
    </row>
    <row r="183" s="21" customFormat="true" ht="38.25" hidden="true" customHeight="false" outlineLevel="0" collapsed="false">
      <c r="A183" s="108" t="s">
        <v>509</v>
      </c>
      <c r="B183" s="108" t="s">
        <v>510</v>
      </c>
      <c r="C183" s="108" t="s">
        <v>1440</v>
      </c>
      <c r="D183" s="265"/>
      <c r="E183" s="266"/>
      <c r="F183" s="267" t="e">
        <f aca="false">(E183/D183)*100</f>
        <v>#DIV/0!</v>
      </c>
      <c r="G183" s="265"/>
      <c r="H183" s="265"/>
      <c r="I183" s="267" t="e">
        <f aca="false">(H183/G183)*100</f>
        <v>#DIV/0!</v>
      </c>
      <c r="J183" s="266"/>
      <c r="K183" s="266"/>
      <c r="L183" s="267" t="e">
        <f aca="false">(K183/J183)*100</f>
        <v>#DIV/0!</v>
      </c>
      <c r="M183" s="265"/>
      <c r="N183" s="266"/>
      <c r="O183" s="267" t="e">
        <f aca="false">(N183/M183)*100</f>
        <v>#DIV/0!</v>
      </c>
    </row>
    <row r="184" s="21" customFormat="true" ht="38.25" hidden="true" customHeight="false" outlineLevel="0" collapsed="false">
      <c r="A184" s="108" t="s">
        <v>509</v>
      </c>
      <c r="B184" s="108" t="s">
        <v>546</v>
      </c>
      <c r="C184" s="108" t="s">
        <v>1442</v>
      </c>
      <c r="D184" s="265"/>
      <c r="E184" s="266"/>
      <c r="F184" s="267" t="e">
        <f aca="false">(E184/D184)*100</f>
        <v>#DIV/0!</v>
      </c>
      <c r="G184" s="265"/>
      <c r="H184" s="265"/>
      <c r="I184" s="267" t="e">
        <f aca="false">(H184/G184)*100</f>
        <v>#DIV/0!</v>
      </c>
      <c r="J184" s="266"/>
      <c r="K184" s="266"/>
      <c r="L184" s="267" t="e">
        <f aca="false">(K184/J184)*100</f>
        <v>#DIV/0!</v>
      </c>
      <c r="M184" s="265"/>
      <c r="N184" s="266"/>
      <c r="O184" s="267" t="e">
        <f aca="false">(N184/M184)*100</f>
        <v>#DIV/0!</v>
      </c>
    </row>
    <row r="185" customFormat="false" ht="38.25" hidden="true" customHeight="false" outlineLevel="0" collapsed="false">
      <c r="A185" s="108" t="s">
        <v>509</v>
      </c>
      <c r="B185" s="259" t="s">
        <v>554</v>
      </c>
      <c r="C185" s="127" t="s">
        <v>1444</v>
      </c>
      <c r="D185" s="307"/>
      <c r="E185" s="309"/>
      <c r="F185" s="262" t="e">
        <f aca="false">(E185/D185)*100</f>
        <v>#DIV/0!</v>
      </c>
      <c r="G185" s="307"/>
      <c r="H185" s="307"/>
      <c r="I185" s="262" t="e">
        <f aca="false">(H185/G185)*100</f>
        <v>#DIV/0!</v>
      </c>
      <c r="J185" s="309"/>
      <c r="K185" s="309"/>
      <c r="L185" s="262" t="e">
        <f aca="false">(K185/J185)*100</f>
        <v>#DIV/0!</v>
      </c>
      <c r="M185" s="307"/>
      <c r="N185" s="309"/>
      <c r="O185" s="262" t="e">
        <f aca="false">(N185/M185)*100</f>
        <v>#DIV/0!</v>
      </c>
    </row>
    <row r="186" customFormat="false" ht="38.25" hidden="true" customHeight="false" outlineLevel="0" collapsed="false">
      <c r="A186" s="108" t="s">
        <v>509</v>
      </c>
      <c r="B186" s="259" t="s">
        <v>563</v>
      </c>
      <c r="C186" s="127" t="s">
        <v>1446</v>
      </c>
      <c r="D186" s="314"/>
      <c r="E186" s="311"/>
      <c r="F186" s="262" t="e">
        <f aca="false">(E186/D186)*100</f>
        <v>#DIV/0!</v>
      </c>
      <c r="G186" s="312"/>
      <c r="H186" s="312"/>
      <c r="I186" s="262" t="e">
        <f aca="false">(H186/G186)*100</f>
        <v>#DIV/0!</v>
      </c>
      <c r="J186" s="313"/>
      <c r="K186" s="313"/>
      <c r="L186" s="262" t="e">
        <f aca="false">(K186/J186)*100</f>
        <v>#DIV/0!</v>
      </c>
      <c r="M186" s="312"/>
      <c r="N186" s="313"/>
      <c r="O186" s="262" t="e">
        <f aca="false">(N186/M186)*100</f>
        <v>#DIV/0!</v>
      </c>
    </row>
    <row r="187" s="21" customFormat="true" ht="51" hidden="true" customHeight="false" outlineLevel="0" collapsed="false">
      <c r="A187" s="108" t="s">
        <v>509</v>
      </c>
      <c r="B187" s="108" t="s">
        <v>580</v>
      </c>
      <c r="C187" s="108" t="s">
        <v>1448</v>
      </c>
      <c r="D187" s="265"/>
      <c r="E187" s="266"/>
      <c r="F187" s="267" t="e">
        <f aca="false">(E187/D187)*100</f>
        <v>#DIV/0!</v>
      </c>
      <c r="G187" s="265"/>
      <c r="H187" s="265"/>
      <c r="I187" s="267" t="e">
        <f aca="false">(H187/G187)*100</f>
        <v>#DIV/0!</v>
      </c>
      <c r="J187" s="266"/>
      <c r="K187" s="266"/>
      <c r="L187" s="267" t="e">
        <f aca="false">(K187/J187)*100</f>
        <v>#DIV/0!</v>
      </c>
      <c r="M187" s="265"/>
      <c r="N187" s="266"/>
      <c r="O187" s="267" t="e">
        <f aca="false">(N187/M187)*100</f>
        <v>#DIV/0!</v>
      </c>
    </row>
    <row r="188" customFormat="false" ht="38.25" hidden="true" customHeight="false" outlineLevel="0" collapsed="false">
      <c r="A188" s="108" t="s">
        <v>509</v>
      </c>
      <c r="B188" s="259" t="s">
        <v>554</v>
      </c>
      <c r="C188" s="127" t="s">
        <v>1450</v>
      </c>
      <c r="D188" s="307"/>
      <c r="E188" s="309"/>
      <c r="F188" s="262" t="e">
        <f aca="false">(E188/D188)*100</f>
        <v>#DIV/0!</v>
      </c>
      <c r="G188" s="307"/>
      <c r="H188" s="307"/>
      <c r="I188" s="262" t="e">
        <f aca="false">(H188/G188)*100</f>
        <v>#DIV/0!</v>
      </c>
      <c r="J188" s="309"/>
      <c r="K188" s="309"/>
      <c r="L188" s="262" t="e">
        <f aca="false">(K188/J188)*100</f>
        <v>#DIV/0!</v>
      </c>
      <c r="M188" s="307"/>
      <c r="N188" s="309"/>
      <c r="O188" s="262" t="e">
        <f aca="false">(N188/M188)*100</f>
        <v>#DIV/0!</v>
      </c>
    </row>
    <row r="189" customFormat="false" ht="38.25" hidden="true" customHeight="false" outlineLevel="0" collapsed="false">
      <c r="A189" s="108" t="s">
        <v>509</v>
      </c>
      <c r="B189" s="259" t="s">
        <v>554</v>
      </c>
      <c r="C189" s="127" t="s">
        <v>1452</v>
      </c>
      <c r="D189" s="307"/>
      <c r="E189" s="309"/>
      <c r="F189" s="262" t="e">
        <f aca="false">(E189/D189)*100</f>
        <v>#DIV/0!</v>
      </c>
      <c r="G189" s="307"/>
      <c r="H189" s="307"/>
      <c r="I189" s="262" t="e">
        <f aca="false">(H189/G189)*100</f>
        <v>#DIV/0!</v>
      </c>
      <c r="J189" s="309"/>
      <c r="K189" s="309"/>
      <c r="L189" s="262" t="e">
        <f aca="false">(K189/J189)*100</f>
        <v>#DIV/0!</v>
      </c>
      <c r="M189" s="307"/>
      <c r="N189" s="309"/>
      <c r="O189" s="262" t="e">
        <f aca="false">(N189/M189)*100</f>
        <v>#DIV/0!</v>
      </c>
    </row>
    <row r="190" customFormat="false" ht="38.25" hidden="true" customHeight="false" outlineLevel="0" collapsed="false">
      <c r="A190" s="108" t="s">
        <v>509</v>
      </c>
      <c r="B190" s="259" t="s">
        <v>554</v>
      </c>
      <c r="C190" s="127" t="s">
        <v>1454</v>
      </c>
      <c r="D190" s="307"/>
      <c r="E190" s="309"/>
      <c r="F190" s="262" t="e">
        <f aca="false">(E190/D190)*100</f>
        <v>#DIV/0!</v>
      </c>
      <c r="G190" s="307"/>
      <c r="H190" s="307"/>
      <c r="I190" s="262" t="e">
        <f aca="false">(H190/G190)*100</f>
        <v>#DIV/0!</v>
      </c>
      <c r="J190" s="309"/>
      <c r="K190" s="309"/>
      <c r="L190" s="262" t="e">
        <f aca="false">(K190/J190)*100</f>
        <v>#DIV/0!</v>
      </c>
      <c r="M190" s="307"/>
      <c r="N190" s="309"/>
      <c r="O190" s="262" t="e">
        <f aca="false">(N190/M190)*100</f>
        <v>#DIV/0!</v>
      </c>
    </row>
    <row r="191" customFormat="false" ht="38.25" hidden="true" customHeight="false" outlineLevel="0" collapsed="false">
      <c r="A191" s="108" t="s">
        <v>509</v>
      </c>
      <c r="B191" s="259" t="s">
        <v>554</v>
      </c>
      <c r="C191" s="127" t="s">
        <v>1456</v>
      </c>
      <c r="D191" s="307"/>
      <c r="E191" s="309"/>
      <c r="F191" s="262" t="e">
        <f aca="false">(E191/D191)*100</f>
        <v>#DIV/0!</v>
      </c>
      <c r="G191" s="307"/>
      <c r="H191" s="307"/>
      <c r="I191" s="262" t="e">
        <f aca="false">(H191/G191)*100</f>
        <v>#DIV/0!</v>
      </c>
      <c r="J191" s="309"/>
      <c r="K191" s="309"/>
      <c r="L191" s="262" t="e">
        <f aca="false">(K191/J191)*100</f>
        <v>#DIV/0!</v>
      </c>
      <c r="M191" s="307"/>
      <c r="N191" s="309"/>
      <c r="O191" s="262" t="e">
        <f aca="false">(N191/M191)*100</f>
        <v>#DIV/0!</v>
      </c>
    </row>
    <row r="192" customFormat="false" ht="38.25" hidden="true" customHeight="false" outlineLevel="0" collapsed="false">
      <c r="A192" s="108" t="s">
        <v>509</v>
      </c>
      <c r="B192" s="259" t="s">
        <v>554</v>
      </c>
      <c r="C192" s="127" t="s">
        <v>1458</v>
      </c>
      <c r="D192" s="307"/>
      <c r="E192" s="309"/>
      <c r="F192" s="262" t="e">
        <f aca="false">(E192/D192)*100</f>
        <v>#DIV/0!</v>
      </c>
      <c r="G192" s="307"/>
      <c r="H192" s="307"/>
      <c r="I192" s="262" t="e">
        <f aca="false">(H192/G192)*100</f>
        <v>#DIV/0!</v>
      </c>
      <c r="J192" s="309"/>
      <c r="K192" s="309"/>
      <c r="L192" s="262" t="e">
        <f aca="false">(K192/J192)*100</f>
        <v>#DIV/0!</v>
      </c>
      <c r="M192" s="307"/>
      <c r="N192" s="309"/>
      <c r="O192" s="262" t="e">
        <f aca="false">(N192/M192)*100</f>
        <v>#DIV/0!</v>
      </c>
    </row>
    <row r="193" s="21" customFormat="true" ht="38.25" hidden="true" customHeight="false" outlineLevel="0" collapsed="false">
      <c r="A193" s="108" t="s">
        <v>509</v>
      </c>
      <c r="B193" s="108" t="s">
        <v>510</v>
      </c>
      <c r="C193" s="108" t="s">
        <v>1460</v>
      </c>
      <c r="D193" s="265"/>
      <c r="E193" s="266"/>
      <c r="F193" s="267" t="e">
        <f aca="false">(E193/D193)*100</f>
        <v>#DIV/0!</v>
      </c>
      <c r="G193" s="265"/>
      <c r="H193" s="265"/>
      <c r="I193" s="267" t="e">
        <f aca="false">(H193/G193)*100</f>
        <v>#DIV/0!</v>
      </c>
      <c r="J193" s="266"/>
      <c r="K193" s="266"/>
      <c r="L193" s="267" t="e">
        <f aca="false">(K193/J193)*100</f>
        <v>#DIV/0!</v>
      </c>
      <c r="M193" s="265"/>
      <c r="N193" s="266"/>
      <c r="O193" s="267" t="e">
        <f aca="false">(N193/M193)*100</f>
        <v>#DIV/0!</v>
      </c>
    </row>
    <row r="194" customFormat="false" ht="38.25" hidden="true" customHeight="false" outlineLevel="0" collapsed="false">
      <c r="A194" s="108" t="s">
        <v>509</v>
      </c>
      <c r="B194" s="259" t="s">
        <v>554</v>
      </c>
      <c r="C194" s="127" t="s">
        <v>1462</v>
      </c>
      <c r="D194" s="307"/>
      <c r="E194" s="309"/>
      <c r="F194" s="262" t="e">
        <f aca="false">(E194/D194)*100</f>
        <v>#DIV/0!</v>
      </c>
      <c r="G194" s="307"/>
      <c r="H194" s="307"/>
      <c r="I194" s="262" t="e">
        <f aca="false">(H194/G194)*100</f>
        <v>#DIV/0!</v>
      </c>
      <c r="J194" s="309"/>
      <c r="K194" s="309"/>
      <c r="L194" s="262" t="e">
        <f aca="false">(K194/J194)*100</f>
        <v>#DIV/0!</v>
      </c>
      <c r="M194" s="307"/>
      <c r="N194" s="309"/>
      <c r="O194" s="262" t="e">
        <f aca="false">(N194/M194)*100</f>
        <v>#DIV/0!</v>
      </c>
    </row>
    <row r="195" customFormat="false" ht="38.25" hidden="true" customHeight="false" outlineLevel="0" collapsed="false">
      <c r="A195" s="108" t="s">
        <v>509</v>
      </c>
      <c r="B195" s="259" t="s">
        <v>563</v>
      </c>
      <c r="C195" s="127" t="s">
        <v>1464</v>
      </c>
      <c r="D195" s="314"/>
      <c r="E195" s="311"/>
      <c r="F195" s="262" t="e">
        <f aca="false">(E195/D195)*100</f>
        <v>#DIV/0!</v>
      </c>
      <c r="G195" s="312"/>
      <c r="H195" s="312"/>
      <c r="I195" s="262" t="e">
        <f aca="false">(H195/G195)*100</f>
        <v>#DIV/0!</v>
      </c>
      <c r="J195" s="313"/>
      <c r="K195" s="313"/>
      <c r="L195" s="262" t="e">
        <f aca="false">(K195/J195)*100</f>
        <v>#DIV/0!</v>
      </c>
      <c r="M195" s="312"/>
      <c r="N195" s="313"/>
      <c r="O195" s="262" t="e">
        <f aca="false">(N195/M195)*100</f>
        <v>#DIV/0!</v>
      </c>
    </row>
    <row r="196" s="21" customFormat="true" ht="51" hidden="true" customHeight="false" outlineLevel="0" collapsed="false">
      <c r="A196" s="108" t="s">
        <v>509</v>
      </c>
      <c r="B196" s="108" t="s">
        <v>580</v>
      </c>
      <c r="C196" s="108" t="s">
        <v>1466</v>
      </c>
      <c r="D196" s="265"/>
      <c r="E196" s="266"/>
      <c r="F196" s="267" t="e">
        <f aca="false">(E196/D196)*100</f>
        <v>#DIV/0!</v>
      </c>
      <c r="G196" s="265"/>
      <c r="H196" s="265"/>
      <c r="I196" s="267" t="e">
        <f aca="false">(H196/G196)*100</f>
        <v>#DIV/0!</v>
      </c>
      <c r="J196" s="266"/>
      <c r="K196" s="266"/>
      <c r="L196" s="267" t="e">
        <f aca="false">(K196/J196)*100</f>
        <v>#DIV/0!</v>
      </c>
      <c r="M196" s="265"/>
      <c r="N196" s="266"/>
      <c r="O196" s="267" t="e">
        <f aca="false">(N196/M196)*100</f>
        <v>#DIV/0!</v>
      </c>
    </row>
    <row r="197" s="21" customFormat="true" ht="63.75" hidden="true" customHeight="false" outlineLevel="0" collapsed="false">
      <c r="A197" s="108" t="s">
        <v>509</v>
      </c>
      <c r="B197" s="108" t="s">
        <v>528</v>
      </c>
      <c r="C197" s="108" t="s">
        <v>1468</v>
      </c>
      <c r="D197" s="320"/>
      <c r="E197" s="266"/>
      <c r="F197" s="267" t="e">
        <f aca="false">(E197/D197)*100</f>
        <v>#DIV/0!</v>
      </c>
      <c r="G197" s="320"/>
      <c r="H197" s="320"/>
      <c r="I197" s="267" t="e">
        <f aca="false">(H197/G197)*100</f>
        <v>#DIV/0!</v>
      </c>
      <c r="J197" s="266"/>
      <c r="K197" s="266"/>
      <c r="L197" s="267" t="e">
        <f aca="false">(K197/J197)*100</f>
        <v>#DIV/0!</v>
      </c>
      <c r="M197" s="265"/>
      <c r="N197" s="321"/>
      <c r="O197" s="322" t="e">
        <f aca="false">(N197/M197)*100</f>
        <v>#DIV/0!</v>
      </c>
      <c r="P197" s="323"/>
    </row>
    <row r="198" s="21" customFormat="true" ht="51" hidden="true" customHeight="false" outlineLevel="0" collapsed="false">
      <c r="A198" s="108" t="s">
        <v>509</v>
      </c>
      <c r="B198" s="108" t="s">
        <v>580</v>
      </c>
      <c r="C198" s="108" t="s">
        <v>1470</v>
      </c>
      <c r="D198" s="265"/>
      <c r="E198" s="266"/>
      <c r="F198" s="267" t="e">
        <f aca="false">(E198/D198)*100</f>
        <v>#DIV/0!</v>
      </c>
      <c r="G198" s="265"/>
      <c r="H198" s="265"/>
      <c r="I198" s="267" t="e">
        <f aca="false">(H198/G198)*100</f>
        <v>#DIV/0!</v>
      </c>
      <c r="J198" s="266"/>
      <c r="K198" s="266"/>
      <c r="L198" s="267" t="e">
        <f aca="false">(K198/J198)*100</f>
        <v>#DIV/0!</v>
      </c>
      <c r="M198" s="265"/>
      <c r="N198" s="266"/>
      <c r="O198" s="267" t="e">
        <f aca="false">(N198/M198)*100</f>
        <v>#DIV/0!</v>
      </c>
    </row>
    <row r="199" s="21" customFormat="true" ht="51" hidden="true" customHeight="false" outlineLevel="0" collapsed="false">
      <c r="A199" s="108" t="s">
        <v>509</v>
      </c>
      <c r="B199" s="108" t="s">
        <v>580</v>
      </c>
      <c r="C199" s="108" t="s">
        <v>1472</v>
      </c>
      <c r="D199" s="265"/>
      <c r="E199" s="266"/>
      <c r="F199" s="267" t="e">
        <f aca="false">(E199/D199)*100</f>
        <v>#DIV/0!</v>
      </c>
      <c r="G199" s="265"/>
      <c r="H199" s="265"/>
      <c r="I199" s="267" t="e">
        <f aca="false">(H199/G199)*100</f>
        <v>#DIV/0!</v>
      </c>
      <c r="J199" s="266"/>
      <c r="K199" s="266"/>
      <c r="L199" s="267" t="e">
        <f aca="false">(K199/J199)*100</f>
        <v>#DIV/0!</v>
      </c>
      <c r="M199" s="265"/>
      <c r="N199" s="266"/>
      <c r="O199" s="267" t="e">
        <f aca="false">(N199/M199)*100</f>
        <v>#DIV/0!</v>
      </c>
    </row>
    <row r="200" customFormat="false" ht="38.25" hidden="true" customHeight="false" outlineLevel="0" collapsed="false">
      <c r="A200" s="108" t="s">
        <v>589</v>
      </c>
      <c r="B200" s="259" t="s">
        <v>622</v>
      </c>
      <c r="C200" s="108" t="s">
        <v>1474</v>
      </c>
      <c r="D200" s="260"/>
      <c r="E200" s="261"/>
      <c r="F200" s="262" t="e">
        <f aca="false">(E200/D200)*100</f>
        <v>#DIV/0!</v>
      </c>
      <c r="G200" s="263"/>
      <c r="H200" s="263"/>
      <c r="I200" s="262" t="e">
        <f aca="false">(H200/G200)*100</f>
        <v>#DIV/0!</v>
      </c>
      <c r="J200" s="264"/>
      <c r="K200" s="264"/>
      <c r="L200" s="262" t="e">
        <f aca="false">(K200/J200)*100</f>
        <v>#DIV/0!</v>
      </c>
      <c r="M200" s="263"/>
      <c r="N200" s="264"/>
      <c r="O200" s="262" t="e">
        <f aca="false">(N200/M200)*100</f>
        <v>#DIV/0!</v>
      </c>
    </row>
    <row r="201" s="21" customFormat="true" ht="38.25" hidden="true" customHeight="false" outlineLevel="0" collapsed="false">
      <c r="A201" s="106" t="s">
        <v>589</v>
      </c>
      <c r="B201" s="108" t="s">
        <v>638</v>
      </c>
      <c r="C201" s="106" t="s">
        <v>1476</v>
      </c>
      <c r="D201" s="296"/>
      <c r="E201" s="294"/>
      <c r="F201" s="267" t="e">
        <f aca="false">(E201/D201)*100</f>
        <v>#DIV/0!</v>
      </c>
      <c r="G201" s="265"/>
      <c r="H201" s="265"/>
      <c r="I201" s="267" t="e">
        <f aca="false">(H201/G201)*100</f>
        <v>#DIV/0!</v>
      </c>
      <c r="J201" s="294"/>
      <c r="K201" s="294"/>
      <c r="L201" s="267" t="e">
        <f aca="false">(K201/J201)*100</f>
        <v>#DIV/0!</v>
      </c>
      <c r="M201" s="296"/>
      <c r="N201" s="294"/>
      <c r="O201" s="267" t="e">
        <f aca="false">(N201/M201)*100</f>
        <v>#DIV/0!</v>
      </c>
    </row>
    <row r="202" customFormat="false" ht="51" hidden="true" customHeight="false" outlineLevel="0" collapsed="false">
      <c r="A202" s="108" t="s">
        <v>589</v>
      </c>
      <c r="B202" s="259" t="s">
        <v>628</v>
      </c>
      <c r="C202" s="108" t="s">
        <v>1478</v>
      </c>
      <c r="D202" s="260"/>
      <c r="E202" s="261"/>
      <c r="F202" s="262" t="e">
        <f aca="false">(E202/D202)*100</f>
        <v>#DIV/0!</v>
      </c>
      <c r="G202" s="263"/>
      <c r="H202" s="263"/>
      <c r="I202" s="262" t="e">
        <f aca="false">(H202/G202)*100</f>
        <v>#DIV/0!</v>
      </c>
      <c r="J202" s="264"/>
      <c r="K202" s="264"/>
      <c r="L202" s="262" t="e">
        <f aca="false">(K202/J202)*100</f>
        <v>#DIV/0!</v>
      </c>
      <c r="M202" s="263"/>
      <c r="N202" s="264"/>
      <c r="O202" s="262" t="e">
        <f aca="false">(N202/M202)*100</f>
        <v>#DIV/0!</v>
      </c>
    </row>
    <row r="203" s="21" customFormat="true" ht="38.25" hidden="true" customHeight="false" outlineLevel="0" collapsed="false">
      <c r="A203" s="108" t="s">
        <v>589</v>
      </c>
      <c r="B203" s="108" t="s">
        <v>643</v>
      </c>
      <c r="C203" s="108" t="s">
        <v>1480</v>
      </c>
      <c r="D203" s="265"/>
      <c r="E203" s="266"/>
      <c r="F203" s="267" t="e">
        <f aca="false">(E203/D203)*100</f>
        <v>#DIV/0!</v>
      </c>
      <c r="G203" s="265"/>
      <c r="H203" s="265"/>
      <c r="I203" s="267" t="e">
        <f aca="false">(H203/G203)*100</f>
        <v>#DIV/0!</v>
      </c>
      <c r="J203" s="266"/>
      <c r="K203" s="266"/>
      <c r="L203" s="267" t="e">
        <f aca="false">(K203/J203)*100</f>
        <v>#DIV/0!</v>
      </c>
      <c r="M203" s="265"/>
      <c r="N203" s="266"/>
      <c r="O203" s="267" t="e">
        <f aca="false">(N203/M203)*100</f>
        <v>#DIV/0!</v>
      </c>
    </row>
    <row r="204" s="21" customFormat="true" ht="38.25" hidden="true" customHeight="false" outlineLevel="0" collapsed="false">
      <c r="A204" s="108" t="s">
        <v>589</v>
      </c>
      <c r="B204" s="108" t="s">
        <v>598</v>
      </c>
      <c r="C204" s="108" t="s">
        <v>1482</v>
      </c>
      <c r="D204" s="265"/>
      <c r="E204" s="266"/>
      <c r="F204" s="267" t="e">
        <f aca="false">(E204/D204)*100</f>
        <v>#DIV/0!</v>
      </c>
      <c r="G204" s="265"/>
      <c r="H204" s="265"/>
      <c r="I204" s="267" t="e">
        <f aca="false">(H204/G204)*100</f>
        <v>#DIV/0!</v>
      </c>
      <c r="J204" s="266"/>
      <c r="K204" s="266"/>
      <c r="L204" s="267" t="e">
        <f aca="false">(K204/J204)*100</f>
        <v>#DIV/0!</v>
      </c>
      <c r="M204" s="265"/>
      <c r="N204" s="266"/>
      <c r="O204" s="267" t="e">
        <f aca="false">(N204/M204)*100</f>
        <v>#DIV/0!</v>
      </c>
    </row>
    <row r="205" customFormat="false" ht="51" hidden="true" customHeight="false" outlineLevel="0" collapsed="false">
      <c r="A205" s="108" t="s">
        <v>589</v>
      </c>
      <c r="B205" s="259" t="s">
        <v>654</v>
      </c>
      <c r="C205" s="108" t="s">
        <v>1484</v>
      </c>
      <c r="D205" s="260"/>
      <c r="E205" s="280"/>
      <c r="F205" s="262" t="e">
        <f aca="false">(E205/D205)*100</f>
        <v>#DIV/0!</v>
      </c>
      <c r="G205" s="263"/>
      <c r="H205" s="263"/>
      <c r="I205" s="262" t="e">
        <f aca="false">(H205/G205)*100</f>
        <v>#DIV/0!</v>
      </c>
      <c r="J205" s="280"/>
      <c r="K205" s="264"/>
      <c r="L205" s="262" t="e">
        <f aca="false">(K205/J205)*100</f>
        <v>#DIV/0!</v>
      </c>
      <c r="M205" s="263"/>
      <c r="N205" s="264"/>
      <c r="O205" s="262" t="e">
        <f aca="false">(N205/M205)*100</f>
        <v>#DIV/0!</v>
      </c>
    </row>
    <row r="206" customFormat="false" ht="38.25" hidden="true" customHeight="false" outlineLevel="0" collapsed="false">
      <c r="A206" s="108" t="s">
        <v>589</v>
      </c>
      <c r="B206" s="259" t="s">
        <v>632</v>
      </c>
      <c r="C206" s="108" t="s">
        <v>1484</v>
      </c>
      <c r="D206" s="298"/>
      <c r="E206" s="280"/>
      <c r="F206" s="262" t="e">
        <f aca="false">(E206/D206)*100</f>
        <v>#DIV/0!</v>
      </c>
      <c r="G206" s="263"/>
      <c r="H206" s="263"/>
      <c r="I206" s="262" t="e">
        <f aca="false">(H206/G206)*100</f>
        <v>#DIV/0!</v>
      </c>
      <c r="J206" s="280"/>
      <c r="K206" s="264"/>
      <c r="L206" s="262" t="e">
        <f aca="false">(K206/J206)*100</f>
        <v>#DIV/0!</v>
      </c>
      <c r="M206" s="263"/>
      <c r="N206" s="264"/>
      <c r="O206" s="262" t="e">
        <f aca="false">(N206/M206)*100</f>
        <v>#DIV/0!</v>
      </c>
    </row>
    <row r="207" s="21" customFormat="true" ht="38.25" hidden="true" customHeight="false" outlineLevel="0" collapsed="false">
      <c r="A207" s="108" t="s">
        <v>589</v>
      </c>
      <c r="B207" s="108" t="s">
        <v>604</v>
      </c>
      <c r="C207" s="108" t="s">
        <v>1484</v>
      </c>
      <c r="D207" s="324"/>
      <c r="E207" s="266"/>
      <c r="F207" s="267" t="e">
        <f aca="false">(E207/D207)*100</f>
        <v>#DIV/0!</v>
      </c>
      <c r="G207" s="265"/>
      <c r="H207" s="265"/>
      <c r="I207" s="267" t="e">
        <f aca="false">(H207/G207)*100</f>
        <v>#DIV/0!</v>
      </c>
      <c r="J207" s="266"/>
      <c r="K207" s="266"/>
      <c r="L207" s="267" t="e">
        <f aca="false">(K207/J207)*100</f>
        <v>#DIV/0!</v>
      </c>
      <c r="M207" s="265"/>
      <c r="N207" s="266"/>
      <c r="O207" s="267" t="e">
        <f aca="false">(N207/M207)*100</f>
        <v>#DIV/0!</v>
      </c>
    </row>
    <row r="208" s="21" customFormat="true" ht="38.25" hidden="true" customHeight="false" outlineLevel="0" collapsed="false">
      <c r="A208" s="108" t="s">
        <v>589</v>
      </c>
      <c r="B208" s="108" t="s">
        <v>610</v>
      </c>
      <c r="C208" s="108" t="s">
        <v>1488</v>
      </c>
      <c r="D208" s="265"/>
      <c r="E208" s="266"/>
      <c r="F208" s="267" t="e">
        <f aca="false">(E208/D208)*100</f>
        <v>#DIV/0!</v>
      </c>
      <c r="G208" s="265"/>
      <c r="H208" s="265"/>
      <c r="I208" s="267" t="e">
        <f aca="false">(H208/G208)*100</f>
        <v>#DIV/0!</v>
      </c>
      <c r="J208" s="266"/>
      <c r="K208" s="266"/>
      <c r="L208" s="267" t="e">
        <f aca="false">(K208/J208)*100</f>
        <v>#DIV/0!</v>
      </c>
      <c r="M208" s="265"/>
      <c r="N208" s="266"/>
      <c r="O208" s="267" t="e">
        <f aca="false">(N208/M208)*100</f>
        <v>#DIV/0!</v>
      </c>
    </row>
    <row r="209" s="21" customFormat="true" ht="38.25" hidden="true" customHeight="false" outlineLevel="0" collapsed="false">
      <c r="A209" s="108" t="s">
        <v>589</v>
      </c>
      <c r="B209" s="108" t="s">
        <v>616</v>
      </c>
      <c r="C209" s="108" t="s">
        <v>1490</v>
      </c>
      <c r="D209" s="265"/>
      <c r="E209" s="266"/>
      <c r="F209" s="267" t="e">
        <f aca="false">(E209/D209)*100</f>
        <v>#DIV/0!</v>
      </c>
      <c r="G209" s="265"/>
      <c r="H209" s="265"/>
      <c r="I209" s="267" t="e">
        <f aca="false">(H209/G209)*100</f>
        <v>#DIV/0!</v>
      </c>
      <c r="J209" s="266"/>
      <c r="K209" s="266"/>
      <c r="L209" s="267" t="e">
        <f aca="false">(K209/J209)*100</f>
        <v>#DIV/0!</v>
      </c>
      <c r="M209" s="265"/>
      <c r="N209" s="266"/>
      <c r="O209" s="267" t="e">
        <f aca="false">(N209/M209)*100</f>
        <v>#DIV/0!</v>
      </c>
    </row>
    <row r="210" customFormat="false" ht="51" hidden="true" customHeight="false" outlineLevel="0" collapsed="false">
      <c r="A210" s="108" t="s">
        <v>589</v>
      </c>
      <c r="B210" s="259" t="s">
        <v>649</v>
      </c>
      <c r="C210" s="108" t="s">
        <v>1492</v>
      </c>
      <c r="D210" s="265"/>
      <c r="E210" s="266"/>
      <c r="F210" s="267" t="e">
        <f aca="false">(E210/D210)*100</f>
        <v>#DIV/0!</v>
      </c>
      <c r="G210" s="265"/>
      <c r="H210" s="265"/>
      <c r="I210" s="267" t="e">
        <f aca="false">(H210/G210)*100</f>
        <v>#DIV/0!</v>
      </c>
      <c r="J210" s="266"/>
      <c r="K210" s="266"/>
      <c r="L210" s="267" t="e">
        <f aca="false">(K210/J210)*100</f>
        <v>#DIV/0!</v>
      </c>
      <c r="M210" s="265"/>
      <c r="N210" s="266"/>
      <c r="O210" s="267" t="e">
        <f aca="false">(N210/M210)*100</f>
        <v>#DIV/0!</v>
      </c>
    </row>
    <row r="211" customFormat="false" ht="51" hidden="true" customHeight="false" outlineLevel="0" collapsed="false">
      <c r="A211" s="108" t="s">
        <v>589</v>
      </c>
      <c r="B211" s="259" t="s">
        <v>240</v>
      </c>
      <c r="C211" s="108" t="s">
        <v>1494</v>
      </c>
      <c r="D211" s="260"/>
      <c r="E211" s="280"/>
      <c r="F211" s="262" t="e">
        <f aca="false">(E211/D211)*100</f>
        <v>#DIV/0!</v>
      </c>
      <c r="G211" s="263"/>
      <c r="H211" s="263"/>
      <c r="I211" s="262" t="e">
        <f aca="false">(H211/G211)*100</f>
        <v>#DIV/0!</v>
      </c>
      <c r="J211" s="280"/>
      <c r="K211" s="264"/>
      <c r="L211" s="262" t="e">
        <f aca="false">(K211/J211)*100</f>
        <v>#DIV/0!</v>
      </c>
      <c r="M211" s="263"/>
      <c r="N211" s="264"/>
      <c r="O211" s="262" t="e">
        <f aca="false">(N211/M211)*100</f>
        <v>#DIV/0!</v>
      </c>
    </row>
    <row r="212" s="21" customFormat="true" ht="38.25" hidden="true" customHeight="false" outlineLevel="0" collapsed="false">
      <c r="A212" s="108" t="s">
        <v>589</v>
      </c>
      <c r="B212" s="108" t="s">
        <v>1039</v>
      </c>
      <c r="C212" s="108" t="s">
        <v>1494</v>
      </c>
      <c r="D212" s="324"/>
      <c r="E212" s="266"/>
      <c r="F212" s="267" t="e">
        <f aca="false">(E212/D212)*100</f>
        <v>#DIV/0!</v>
      </c>
      <c r="G212" s="265"/>
      <c r="H212" s="265"/>
      <c r="I212" s="267" t="e">
        <f aca="false">(H212/G212)*100</f>
        <v>#DIV/0!</v>
      </c>
      <c r="J212" s="266"/>
      <c r="K212" s="266"/>
      <c r="L212" s="267" t="e">
        <f aca="false">(K212/J212)*100</f>
        <v>#DIV/0!</v>
      </c>
      <c r="M212" s="265"/>
      <c r="N212" s="266"/>
      <c r="O212" s="267" t="e">
        <f aca="false">(N212/M212)*100</f>
        <v>#DIV/0!</v>
      </c>
    </row>
    <row r="213" s="21" customFormat="true" ht="38.25" hidden="true" customHeight="false" outlineLevel="0" collapsed="false">
      <c r="A213" s="108" t="s">
        <v>589</v>
      </c>
      <c r="B213" s="108" t="s">
        <v>610</v>
      </c>
      <c r="C213" s="108" t="s">
        <v>1497</v>
      </c>
      <c r="D213" s="265"/>
      <c r="E213" s="266"/>
      <c r="F213" s="267" t="e">
        <f aca="false">(E213/D213)*100</f>
        <v>#DIV/0!</v>
      </c>
      <c r="G213" s="265"/>
      <c r="H213" s="265"/>
      <c r="I213" s="267" t="e">
        <f aca="false">(H213/G213)*100</f>
        <v>#DIV/0!</v>
      </c>
      <c r="J213" s="266"/>
      <c r="K213" s="266"/>
      <c r="L213" s="267" t="e">
        <f aca="false">(K213/J213)*100</f>
        <v>#DIV/0!</v>
      </c>
      <c r="M213" s="265"/>
      <c r="N213" s="266"/>
      <c r="O213" s="267" t="e">
        <f aca="false">(N213/M213)*100</f>
        <v>#DIV/0!</v>
      </c>
    </row>
    <row r="214" customFormat="false" ht="38.25" hidden="true" customHeight="false" outlineLevel="0" collapsed="false">
      <c r="A214" s="108" t="s">
        <v>658</v>
      </c>
      <c r="B214" s="259" t="s">
        <v>1015</v>
      </c>
      <c r="C214" s="127" t="s">
        <v>1499</v>
      </c>
      <c r="D214" s="260"/>
      <c r="E214" s="261"/>
      <c r="F214" s="262" t="e">
        <f aca="false">(E214/D214)*100</f>
        <v>#DIV/0!</v>
      </c>
      <c r="G214" s="263"/>
      <c r="H214" s="263"/>
      <c r="I214" s="262" t="e">
        <f aca="false">(H214/G214)*100</f>
        <v>#DIV/0!</v>
      </c>
      <c r="J214" s="264"/>
      <c r="K214" s="264"/>
      <c r="L214" s="262" t="e">
        <f aca="false">(K214/J214)*100</f>
        <v>#DIV/0!</v>
      </c>
      <c r="M214" s="263"/>
      <c r="N214" s="264"/>
      <c r="O214" s="262" t="e">
        <f aca="false">(N214/M214)*100</f>
        <v>#DIV/0!</v>
      </c>
    </row>
    <row r="215" customFormat="false" ht="38.25" hidden="true" customHeight="false" outlineLevel="0" collapsed="false">
      <c r="A215" s="108" t="s">
        <v>658</v>
      </c>
      <c r="B215" s="259" t="s">
        <v>1015</v>
      </c>
      <c r="C215" s="127" t="s">
        <v>1501</v>
      </c>
      <c r="D215" s="260"/>
      <c r="E215" s="261"/>
      <c r="F215" s="262" t="e">
        <f aca="false">(E215/D215)*100</f>
        <v>#DIV/0!</v>
      </c>
      <c r="G215" s="263"/>
      <c r="H215" s="263"/>
      <c r="I215" s="262" t="e">
        <f aca="false">(H215/G215)*100</f>
        <v>#DIV/0!</v>
      </c>
      <c r="J215" s="264"/>
      <c r="K215" s="264"/>
      <c r="L215" s="262" t="e">
        <f aca="false">(K215/J215)*100</f>
        <v>#DIV/0!</v>
      </c>
      <c r="M215" s="263"/>
      <c r="N215" s="264"/>
      <c r="O215" s="262" t="e">
        <f aca="false">(N215/M215)*100</f>
        <v>#DIV/0!</v>
      </c>
    </row>
    <row r="216" customFormat="false" ht="38.25" hidden="true" customHeight="false" outlineLevel="0" collapsed="false">
      <c r="A216" s="108" t="s">
        <v>658</v>
      </c>
      <c r="B216" s="259" t="s">
        <v>710</v>
      </c>
      <c r="C216" s="127" t="s">
        <v>1503</v>
      </c>
      <c r="D216" s="260"/>
      <c r="E216" s="280"/>
      <c r="F216" s="262" t="e">
        <f aca="false">(E216/D216)*100</f>
        <v>#DIV/0!</v>
      </c>
      <c r="G216" s="263"/>
      <c r="H216" s="263"/>
      <c r="I216" s="262" t="e">
        <f aca="false">(H216/G216)*100</f>
        <v>#DIV/0!</v>
      </c>
      <c r="J216" s="280"/>
      <c r="K216" s="264"/>
      <c r="L216" s="262" t="e">
        <f aca="false">(K216/J216)*100</f>
        <v>#DIV/0!</v>
      </c>
      <c r="M216" s="263"/>
      <c r="N216" s="264"/>
      <c r="O216" s="262" t="e">
        <f aca="false">(N216/M216)*100</f>
        <v>#DIV/0!</v>
      </c>
    </row>
    <row r="217" s="21" customFormat="true" ht="51" hidden="true" customHeight="false" outlineLevel="0" collapsed="false">
      <c r="A217" s="108" t="s">
        <v>658</v>
      </c>
      <c r="B217" s="108" t="s">
        <v>659</v>
      </c>
      <c r="C217" s="108" t="s">
        <v>1503</v>
      </c>
      <c r="D217" s="325"/>
      <c r="E217" s="326"/>
      <c r="F217" s="267" t="e">
        <f aca="false">(E217/D217)*100</f>
        <v>#DIV/0!</v>
      </c>
      <c r="G217" s="327"/>
      <c r="H217" s="327"/>
      <c r="I217" s="267" t="n">
        <v>0</v>
      </c>
      <c r="J217" s="326"/>
      <c r="K217" s="328"/>
      <c r="L217" s="267" t="e">
        <f aca="false">(K217/J217)*100</f>
        <v>#DIV/0!</v>
      </c>
      <c r="M217" s="327"/>
      <c r="N217" s="328"/>
      <c r="O217" s="267" t="n">
        <v>0</v>
      </c>
    </row>
    <row r="218" s="174" customFormat="true" ht="51" hidden="true" customHeight="false" outlineLevel="0" collapsed="false">
      <c r="A218" s="106" t="s">
        <v>658</v>
      </c>
      <c r="B218" s="106" t="s">
        <v>1506</v>
      </c>
      <c r="C218" s="106" t="s">
        <v>1503</v>
      </c>
      <c r="D218" s="293"/>
      <c r="E218" s="300"/>
      <c r="F218" s="295" t="e">
        <f aca="false">(E218/D218)*100</f>
        <v>#DIV/0!</v>
      </c>
      <c r="G218" s="329"/>
      <c r="H218" s="329"/>
      <c r="I218" s="295" t="e">
        <f aca="false">(H218/G218)*100</f>
        <v>#DIV/0!</v>
      </c>
      <c r="J218" s="300"/>
      <c r="K218" s="330"/>
      <c r="L218" s="295" t="e">
        <f aca="false">(K218/J218)*100</f>
        <v>#DIV/0!</v>
      </c>
      <c r="M218" s="329"/>
      <c r="N218" s="330"/>
      <c r="O218" s="295" t="e">
        <f aca="false">(N218/M218)*100</f>
        <v>#DIV/0!</v>
      </c>
    </row>
    <row r="219" s="21" customFormat="true" ht="51" hidden="true" customHeight="false" outlineLevel="0" collapsed="false">
      <c r="A219" s="108" t="s">
        <v>658</v>
      </c>
      <c r="B219" s="69" t="s">
        <v>1506</v>
      </c>
      <c r="C219" s="331" t="s">
        <v>1508</v>
      </c>
      <c r="D219" s="332"/>
      <c r="E219" s="333"/>
      <c r="F219" s="267" t="e">
        <f aca="false">(E219/D219)*100</f>
        <v>#DIV/0!</v>
      </c>
      <c r="G219" s="274"/>
      <c r="H219" s="274"/>
      <c r="I219" s="267" t="e">
        <f aca="false">(H219/G219)*100</f>
        <v>#DIV/0!</v>
      </c>
      <c r="J219" s="334"/>
      <c r="K219" s="275"/>
      <c r="L219" s="267" t="e">
        <f aca="false">(K219/J219)*100</f>
        <v>#DIV/0!</v>
      </c>
      <c r="M219" s="274"/>
      <c r="N219" s="275"/>
      <c r="O219" s="267" t="e">
        <f aca="false">(N219/M219)*100</f>
        <v>#DIV/0!</v>
      </c>
    </row>
    <row r="220" s="174" customFormat="true" ht="38.25" hidden="true" customHeight="false" outlineLevel="0" collapsed="false">
      <c r="A220" s="106" t="s">
        <v>658</v>
      </c>
      <c r="B220" s="45" t="s">
        <v>1510</v>
      </c>
      <c r="C220" s="155" t="s">
        <v>1508</v>
      </c>
      <c r="D220" s="335"/>
      <c r="E220" s="300"/>
      <c r="F220" s="295" t="e">
        <f aca="false">(E220/D220)*100</f>
        <v>#DIV/0!</v>
      </c>
      <c r="G220" s="329"/>
      <c r="H220" s="329"/>
      <c r="I220" s="295" t="e">
        <f aca="false">(H220/G220)*100</f>
        <v>#DIV/0!</v>
      </c>
      <c r="J220" s="300"/>
      <c r="K220" s="330"/>
      <c r="L220" s="295" t="e">
        <f aca="false">(K220/J220)*100</f>
        <v>#DIV/0!</v>
      </c>
      <c r="M220" s="329"/>
      <c r="N220" s="330"/>
      <c r="O220" s="295" t="e">
        <f aca="false">(N220/M220)*100</f>
        <v>#DIV/0!</v>
      </c>
    </row>
    <row r="221" s="174" customFormat="true" ht="38.25" hidden="true" customHeight="false" outlineLevel="0" collapsed="false">
      <c r="A221" s="106" t="s">
        <v>658</v>
      </c>
      <c r="B221" s="45" t="s">
        <v>1510</v>
      </c>
      <c r="C221" s="155" t="s">
        <v>1512</v>
      </c>
      <c r="D221" s="293"/>
      <c r="E221" s="330"/>
      <c r="F221" s="295" t="e">
        <f aca="false">(E221/D221)*100</f>
        <v>#DIV/0!</v>
      </c>
      <c r="G221" s="329"/>
      <c r="H221" s="329"/>
      <c r="I221" s="295" t="e">
        <f aca="false">(H221/G221)*100</f>
        <v>#DIV/0!</v>
      </c>
      <c r="J221" s="330"/>
      <c r="K221" s="330"/>
      <c r="L221" s="295" t="e">
        <f aca="false">(K221/J221)*100</f>
        <v>#DIV/0!</v>
      </c>
      <c r="M221" s="329"/>
      <c r="N221" s="330"/>
      <c r="O221" s="295" t="e">
        <f aca="false">(N221/M221)*100</f>
        <v>#DIV/0!</v>
      </c>
    </row>
    <row r="222" s="21" customFormat="true" ht="51" hidden="true" customHeight="false" outlineLevel="0" collapsed="false">
      <c r="A222" s="108" t="s">
        <v>658</v>
      </c>
      <c r="B222" s="69" t="s">
        <v>1506</v>
      </c>
      <c r="C222" s="69" t="s">
        <v>1514</v>
      </c>
      <c r="D222" s="274"/>
      <c r="E222" s="266"/>
      <c r="F222" s="267" t="e">
        <f aca="false">(E222/D222)*100</f>
        <v>#DIV/0!</v>
      </c>
      <c r="G222" s="265"/>
      <c r="H222" s="265"/>
      <c r="I222" s="267" t="e">
        <f aca="false">(H222/G222)*100</f>
        <v>#DIV/0!</v>
      </c>
      <c r="J222" s="266"/>
      <c r="K222" s="266"/>
      <c r="L222" s="267" t="e">
        <f aca="false">(K222/J222)*100</f>
        <v>#DIV/0!</v>
      </c>
      <c r="M222" s="265"/>
      <c r="N222" s="266"/>
      <c r="O222" s="267" t="e">
        <f aca="false">(N222/M222)*100</f>
        <v>#DIV/0!</v>
      </c>
    </row>
    <row r="223" s="21" customFormat="true" ht="38.25" hidden="true" customHeight="false" outlineLevel="0" collapsed="false">
      <c r="A223" s="108" t="s">
        <v>658</v>
      </c>
      <c r="B223" s="108" t="s">
        <v>668</v>
      </c>
      <c r="C223" s="108" t="s">
        <v>1516</v>
      </c>
      <c r="D223" s="265"/>
      <c r="E223" s="275"/>
      <c r="F223" s="267" t="e">
        <f aca="false">(E223/D223)*100</f>
        <v>#DIV/0!</v>
      </c>
      <c r="G223" s="274"/>
      <c r="H223" s="274"/>
      <c r="I223" s="267" t="e">
        <f aca="false">(H223/G223)*100</f>
        <v>#DIV/0!</v>
      </c>
      <c r="J223" s="275"/>
      <c r="K223" s="275"/>
      <c r="L223" s="267" t="e">
        <f aca="false">(K223/J223)*100</f>
        <v>#DIV/0!</v>
      </c>
      <c r="M223" s="274"/>
      <c r="N223" s="275"/>
      <c r="O223" s="267" t="e">
        <f aca="false">(N223/M223)*100</f>
        <v>#DIV/0!</v>
      </c>
    </row>
    <row r="224" s="21" customFormat="true" ht="51" hidden="true" customHeight="false" outlineLevel="0" collapsed="false">
      <c r="A224" s="108" t="s">
        <v>658</v>
      </c>
      <c r="B224" s="108" t="s">
        <v>659</v>
      </c>
      <c r="C224" s="69" t="s">
        <v>1518</v>
      </c>
      <c r="D224" s="336"/>
      <c r="E224" s="337"/>
      <c r="F224" s="267" t="n">
        <v>0</v>
      </c>
      <c r="G224" s="336"/>
      <c r="H224" s="336"/>
      <c r="I224" s="267" t="n">
        <v>0</v>
      </c>
      <c r="J224" s="337"/>
      <c r="K224" s="337"/>
      <c r="L224" s="267" t="n">
        <v>0</v>
      </c>
      <c r="M224" s="336"/>
      <c r="N224" s="337"/>
      <c r="O224" s="267" t="n">
        <v>0</v>
      </c>
    </row>
    <row r="225" s="21" customFormat="true" ht="51" hidden="true" customHeight="false" outlineLevel="0" collapsed="false">
      <c r="A225" s="108" t="s">
        <v>658</v>
      </c>
      <c r="B225" s="108" t="s">
        <v>659</v>
      </c>
      <c r="C225" s="69" t="s">
        <v>1520</v>
      </c>
      <c r="D225" s="336"/>
      <c r="E225" s="337"/>
      <c r="F225" s="267" t="e">
        <f aca="false">(E225/D225)*100</f>
        <v>#DIV/0!</v>
      </c>
      <c r="G225" s="336"/>
      <c r="H225" s="336"/>
      <c r="I225" s="267" t="n">
        <v>0</v>
      </c>
      <c r="J225" s="337"/>
      <c r="K225" s="337"/>
      <c r="L225" s="267" t="e">
        <f aca="false">(K225/J225)*100</f>
        <v>#DIV/0!</v>
      </c>
      <c r="M225" s="336"/>
      <c r="N225" s="337"/>
      <c r="O225" s="267" t="n">
        <v>0</v>
      </c>
    </row>
    <row r="226" s="21" customFormat="true" ht="38.25" hidden="true" customHeight="false" outlineLevel="0" collapsed="false">
      <c r="A226" s="108" t="s">
        <v>658</v>
      </c>
      <c r="B226" s="69" t="s">
        <v>668</v>
      </c>
      <c r="C226" s="69" t="s">
        <v>1522</v>
      </c>
      <c r="D226" s="274"/>
      <c r="E226" s="338"/>
      <c r="F226" s="267" t="e">
        <f aca="false">(E226/D226)*100</f>
        <v>#DIV/0!</v>
      </c>
      <c r="G226" s="274"/>
      <c r="H226" s="274"/>
      <c r="I226" s="267" t="e">
        <f aca="false">(H226/G226)*100</f>
        <v>#DIV/0!</v>
      </c>
      <c r="J226" s="338"/>
      <c r="K226" s="275"/>
      <c r="L226" s="267" t="e">
        <f aca="false">(K226/J226)*100</f>
        <v>#DIV/0!</v>
      </c>
      <c r="M226" s="274"/>
      <c r="N226" s="275"/>
      <c r="O226" s="267" t="e">
        <f aca="false">(N226/M226)*100</f>
        <v>#DIV/0!</v>
      </c>
    </row>
    <row r="227" s="21" customFormat="true" ht="51" hidden="true" customHeight="false" outlineLevel="0" collapsed="false">
      <c r="A227" s="108" t="s">
        <v>658</v>
      </c>
      <c r="B227" s="108" t="s">
        <v>659</v>
      </c>
      <c r="C227" s="69" t="s">
        <v>1522</v>
      </c>
      <c r="D227" s="339"/>
      <c r="E227" s="328"/>
      <c r="F227" s="267" t="n">
        <v>0</v>
      </c>
      <c r="G227" s="327"/>
      <c r="H227" s="327"/>
      <c r="I227" s="267" t="n">
        <v>0</v>
      </c>
      <c r="J227" s="328"/>
      <c r="K227" s="328"/>
      <c r="L227" s="267" t="e">
        <f aca="false">(K227/J227)*100</f>
        <v>#DIV/0!</v>
      </c>
      <c r="M227" s="327"/>
      <c r="N227" s="328"/>
      <c r="O227" s="267" t="n">
        <v>0</v>
      </c>
    </row>
    <row r="228" s="174" customFormat="true" ht="51" hidden="true" customHeight="false" outlineLevel="0" collapsed="false">
      <c r="A228" s="106" t="s">
        <v>658</v>
      </c>
      <c r="B228" s="106" t="s">
        <v>1506</v>
      </c>
      <c r="C228" s="106" t="s">
        <v>1525</v>
      </c>
      <c r="D228" s="296"/>
      <c r="E228" s="300"/>
      <c r="F228" s="295" t="e">
        <f aca="false">(E228/D228)*100</f>
        <v>#DIV/0!</v>
      </c>
      <c r="G228" s="296"/>
      <c r="H228" s="296"/>
      <c r="I228" s="295" t="e">
        <f aca="false">(H228/G228)*100</f>
        <v>#DIV/0!</v>
      </c>
      <c r="J228" s="300"/>
      <c r="K228" s="294"/>
      <c r="L228" s="295" t="e">
        <f aca="false">(K228/J228)*100</f>
        <v>#DIV/0!</v>
      </c>
      <c r="M228" s="296"/>
      <c r="N228" s="294"/>
      <c r="O228" s="295" t="e">
        <f aca="false">(N228/M228)*100</f>
        <v>#DIV/0!</v>
      </c>
    </row>
    <row r="229" s="174" customFormat="true" ht="38.25" hidden="true" customHeight="false" outlineLevel="0" collapsed="false">
      <c r="A229" s="106" t="s">
        <v>658</v>
      </c>
      <c r="B229" s="106" t="s">
        <v>728</v>
      </c>
      <c r="C229" s="106" t="s">
        <v>1525</v>
      </c>
      <c r="D229" s="293"/>
      <c r="E229" s="294"/>
      <c r="F229" s="295" t="e">
        <f aca="false">(E229/D229)*100</f>
        <v>#DIV/0!</v>
      </c>
      <c r="G229" s="296"/>
      <c r="H229" s="296"/>
      <c r="I229" s="295" t="e">
        <f aca="false">(H229/G229)*100</f>
        <v>#DIV/0!</v>
      </c>
      <c r="J229" s="294"/>
      <c r="K229" s="294"/>
      <c r="L229" s="295" t="e">
        <f aca="false">(K229/J229)*100</f>
        <v>#DIV/0!</v>
      </c>
      <c r="M229" s="296"/>
      <c r="N229" s="294"/>
      <c r="O229" s="295" t="e">
        <f aca="false">(N229/M229)*100</f>
        <v>#DIV/0!</v>
      </c>
    </row>
    <row r="230" s="21" customFormat="true" ht="51" hidden="true" customHeight="false" outlineLevel="0" collapsed="false">
      <c r="A230" s="108" t="s">
        <v>658</v>
      </c>
      <c r="B230" s="108" t="s">
        <v>701</v>
      </c>
      <c r="C230" s="69" t="s">
        <v>1528</v>
      </c>
      <c r="D230" s="265"/>
      <c r="E230" s="266"/>
      <c r="F230" s="267" t="e">
        <f aca="false">(E230/D230)*100</f>
        <v>#DIV/0!</v>
      </c>
      <c r="G230" s="265"/>
      <c r="H230" s="265"/>
      <c r="I230" s="267" t="e">
        <f aca="false">(H230/G230)*100</f>
        <v>#DIV/0!</v>
      </c>
      <c r="J230" s="266"/>
      <c r="K230" s="266"/>
      <c r="L230" s="267" t="e">
        <f aca="false">(K230/J230)*100</f>
        <v>#DIV/0!</v>
      </c>
      <c r="M230" s="265"/>
      <c r="N230" s="266"/>
      <c r="O230" s="267" t="e">
        <f aca="false">(N230/M230)*100</f>
        <v>#DIV/0!</v>
      </c>
    </row>
    <row r="231" s="21" customFormat="true" ht="51" hidden="true" customHeight="false" outlineLevel="0" collapsed="false">
      <c r="A231" s="108" t="s">
        <v>658</v>
      </c>
      <c r="B231" s="108" t="s">
        <v>676</v>
      </c>
      <c r="C231" s="108" t="s">
        <v>1530</v>
      </c>
      <c r="D231" s="265"/>
      <c r="E231" s="266"/>
      <c r="F231" s="267" t="e">
        <f aca="false">(E231/D231)*100</f>
        <v>#DIV/0!</v>
      </c>
      <c r="G231" s="265"/>
      <c r="H231" s="265"/>
      <c r="I231" s="267" t="e">
        <f aca="false">(H231/G231)*100</f>
        <v>#DIV/0!</v>
      </c>
      <c r="J231" s="266"/>
      <c r="K231" s="266"/>
      <c r="L231" s="267" t="e">
        <f aca="false">(K231/J231)*100</f>
        <v>#DIV/0!</v>
      </c>
      <c r="M231" s="265"/>
      <c r="N231" s="266"/>
      <c r="O231" s="267" t="e">
        <f aca="false">(N231/M231)*100</f>
        <v>#DIV/0!</v>
      </c>
    </row>
    <row r="232" s="21" customFormat="true" ht="51" hidden="true" customHeight="false" outlineLevel="0" collapsed="false">
      <c r="A232" s="108" t="s">
        <v>658</v>
      </c>
      <c r="B232" s="108" t="s">
        <v>1506</v>
      </c>
      <c r="C232" s="108" t="s">
        <v>1532</v>
      </c>
      <c r="D232" s="265"/>
      <c r="E232" s="266"/>
      <c r="F232" s="267" t="e">
        <f aca="false">(E232/D232)*100</f>
        <v>#DIV/0!</v>
      </c>
      <c r="G232" s="265"/>
      <c r="H232" s="265"/>
      <c r="I232" s="267" t="e">
        <f aca="false">(H232/G232)*100</f>
        <v>#DIV/0!</v>
      </c>
      <c r="J232" s="266"/>
      <c r="K232" s="266"/>
      <c r="L232" s="267" t="e">
        <f aca="false">(K232/J232)*100</f>
        <v>#DIV/0!</v>
      </c>
      <c r="M232" s="265"/>
      <c r="N232" s="266"/>
      <c r="O232" s="267" t="e">
        <f aca="false">(N232/M232)*100</f>
        <v>#DIV/0!</v>
      </c>
    </row>
    <row r="233" s="21" customFormat="true" ht="38.25" hidden="true" customHeight="false" outlineLevel="0" collapsed="false">
      <c r="A233" s="108" t="s">
        <v>658</v>
      </c>
      <c r="B233" s="108" t="s">
        <v>728</v>
      </c>
      <c r="C233" s="108" t="s">
        <v>1534</v>
      </c>
      <c r="D233" s="265"/>
      <c r="E233" s="266"/>
      <c r="F233" s="267" t="e">
        <f aca="false">(E233/D233)*100</f>
        <v>#DIV/0!</v>
      </c>
      <c r="G233" s="265"/>
      <c r="H233" s="265"/>
      <c r="I233" s="267" t="e">
        <f aca="false">(H233/G233)*100</f>
        <v>#DIV/0!</v>
      </c>
      <c r="J233" s="266"/>
      <c r="K233" s="266"/>
      <c r="L233" s="267" t="e">
        <f aca="false">(K233/J233)*100</f>
        <v>#DIV/0!</v>
      </c>
      <c r="M233" s="265"/>
      <c r="N233" s="266"/>
      <c r="O233" s="267" t="e">
        <f aca="false">(N233/M233)*100</f>
        <v>#DIV/0!</v>
      </c>
    </row>
    <row r="234" customFormat="false" ht="38.25" hidden="true" customHeight="false" outlineLevel="0" collapsed="false">
      <c r="A234" s="108" t="s">
        <v>658</v>
      </c>
      <c r="B234" s="259" t="s">
        <v>137</v>
      </c>
      <c r="C234" s="127" t="s">
        <v>1536</v>
      </c>
      <c r="D234" s="260"/>
      <c r="E234" s="261"/>
      <c r="F234" s="262" t="e">
        <f aca="false">(E234/D234)*100</f>
        <v>#DIV/0!</v>
      </c>
      <c r="G234" s="263"/>
      <c r="H234" s="263"/>
      <c r="I234" s="262" t="e">
        <f aca="false">(H234/G234)*100</f>
        <v>#DIV/0!</v>
      </c>
      <c r="J234" s="264"/>
      <c r="K234" s="264"/>
      <c r="L234" s="262" t="e">
        <f aca="false">(K234/J234)*100</f>
        <v>#DIV/0!</v>
      </c>
      <c r="M234" s="263"/>
      <c r="N234" s="264"/>
      <c r="O234" s="262" t="e">
        <f aca="false">(N234/M234)*100</f>
        <v>#DIV/0!</v>
      </c>
    </row>
    <row r="235" customFormat="false" ht="51" hidden="true" customHeight="false" outlineLevel="0" collapsed="false">
      <c r="A235" s="108" t="s">
        <v>658</v>
      </c>
      <c r="B235" s="259" t="s">
        <v>1007</v>
      </c>
      <c r="C235" s="127" t="s">
        <v>1538</v>
      </c>
      <c r="D235" s="260"/>
      <c r="E235" s="261"/>
      <c r="F235" s="262" t="e">
        <f aca="false">(E235/D235)*100</f>
        <v>#DIV/0!</v>
      </c>
      <c r="G235" s="263"/>
      <c r="H235" s="263"/>
      <c r="I235" s="262" t="e">
        <f aca="false">(H235/G235)*100</f>
        <v>#DIV/0!</v>
      </c>
      <c r="J235" s="264"/>
      <c r="K235" s="264"/>
      <c r="L235" s="262" t="e">
        <f aca="false">(K235/J235)*100</f>
        <v>#DIV/0!</v>
      </c>
      <c r="M235" s="263"/>
      <c r="N235" s="264"/>
      <c r="O235" s="262" t="e">
        <f aca="false">(N235/M235)*100</f>
        <v>#DIV/0!</v>
      </c>
    </row>
    <row r="236" s="21" customFormat="true" ht="51" hidden="true" customHeight="false" outlineLevel="0" collapsed="false">
      <c r="A236" s="108" t="s">
        <v>658</v>
      </c>
      <c r="B236" s="108" t="s">
        <v>676</v>
      </c>
      <c r="C236" s="108" t="s">
        <v>1540</v>
      </c>
      <c r="D236" s="265"/>
      <c r="E236" s="266"/>
      <c r="F236" s="267" t="e">
        <f aca="false">(E236/D236)*100</f>
        <v>#DIV/0!</v>
      </c>
      <c r="G236" s="265"/>
      <c r="H236" s="265"/>
      <c r="I236" s="267" t="e">
        <f aca="false">(H236/G236)*100</f>
        <v>#DIV/0!</v>
      </c>
      <c r="J236" s="266"/>
      <c r="K236" s="266"/>
      <c r="L236" s="267" t="e">
        <f aca="false">(K236/J236)*100</f>
        <v>#DIV/0!</v>
      </c>
      <c r="M236" s="265"/>
      <c r="N236" s="266"/>
      <c r="O236" s="267" t="e">
        <f aca="false">(N236/M236)*100</f>
        <v>#DIV/0!</v>
      </c>
    </row>
    <row r="237" customFormat="false" ht="13.5" hidden="true" customHeight="false" outlineLevel="0" collapsed="false">
      <c r="A237" s="108"/>
      <c r="B237" s="259"/>
      <c r="C237" s="127"/>
      <c r="D237" s="260"/>
      <c r="E237" s="261"/>
      <c r="F237" s="262"/>
      <c r="G237" s="263"/>
      <c r="H237" s="263"/>
      <c r="I237" s="262"/>
      <c r="J237" s="264"/>
      <c r="K237" s="264"/>
      <c r="L237" s="262"/>
      <c r="M237" s="263"/>
      <c r="N237" s="264"/>
      <c r="O237" s="262"/>
    </row>
    <row r="238" s="21" customFormat="true" ht="51" hidden="true" customHeight="false" outlineLevel="0" collapsed="false">
      <c r="A238" s="108" t="s">
        <v>658</v>
      </c>
      <c r="B238" s="108" t="s">
        <v>701</v>
      </c>
      <c r="C238" s="108" t="s">
        <v>1542</v>
      </c>
      <c r="D238" s="265"/>
      <c r="E238" s="266"/>
      <c r="F238" s="267" t="e">
        <f aca="false">(E238/D238)*100</f>
        <v>#DIV/0!</v>
      </c>
      <c r="G238" s="265"/>
      <c r="H238" s="265"/>
      <c r="I238" s="267" t="e">
        <f aca="false">(H238/G238)*100</f>
        <v>#DIV/0!</v>
      </c>
      <c r="J238" s="266"/>
      <c r="K238" s="266"/>
      <c r="L238" s="267" t="e">
        <f aca="false">(K238/J238)*100</f>
        <v>#DIV/0!</v>
      </c>
      <c r="M238" s="265"/>
      <c r="N238" s="266"/>
      <c r="O238" s="267" t="e">
        <f aca="false">(N238/M238)*100</f>
        <v>#DIV/0!</v>
      </c>
    </row>
    <row r="239" s="174" customFormat="true" ht="51" hidden="true" customHeight="false" outlineLevel="0" collapsed="false">
      <c r="A239" s="106" t="s">
        <v>658</v>
      </c>
      <c r="B239" s="106" t="s">
        <v>1506</v>
      </c>
      <c r="C239" s="106" t="s">
        <v>1544</v>
      </c>
      <c r="D239" s="296"/>
      <c r="E239" s="300"/>
      <c r="F239" s="295" t="e">
        <f aca="false">(E239/D239)*100</f>
        <v>#DIV/0!</v>
      </c>
      <c r="G239" s="296"/>
      <c r="H239" s="296"/>
      <c r="I239" s="295" t="e">
        <f aca="false">(H239/G239)*100</f>
        <v>#DIV/0!</v>
      </c>
      <c r="J239" s="300"/>
      <c r="K239" s="294"/>
      <c r="L239" s="295" t="e">
        <f aca="false">(K239/J239)*100</f>
        <v>#DIV/0!</v>
      </c>
      <c r="M239" s="296"/>
      <c r="N239" s="294"/>
      <c r="O239" s="295" t="e">
        <f aca="false">(N239/M239)*100</f>
        <v>#DIV/0!</v>
      </c>
    </row>
    <row r="240" s="21" customFormat="true" ht="51" hidden="true" customHeight="false" outlineLevel="0" collapsed="false">
      <c r="A240" s="108" t="s">
        <v>658</v>
      </c>
      <c r="B240" s="108" t="s">
        <v>676</v>
      </c>
      <c r="C240" s="108" t="s">
        <v>1544</v>
      </c>
      <c r="D240" s="332"/>
      <c r="E240" s="266"/>
      <c r="F240" s="267" t="e">
        <f aca="false">(E240/D240)*100</f>
        <v>#DIV/0!</v>
      </c>
      <c r="G240" s="265"/>
      <c r="H240" s="265"/>
      <c r="I240" s="267" t="e">
        <f aca="false">(H240/G240)*100</f>
        <v>#DIV/0!</v>
      </c>
      <c r="J240" s="266"/>
      <c r="K240" s="266"/>
      <c r="L240" s="267" t="e">
        <f aca="false">(K240/J240)*100</f>
        <v>#DIV/0!</v>
      </c>
      <c r="M240" s="265"/>
      <c r="N240" s="266"/>
      <c r="O240" s="267" t="e">
        <f aca="false">(N240/M240)*100</f>
        <v>#DIV/0!</v>
      </c>
    </row>
    <row r="241" s="21" customFormat="true" ht="38.25" hidden="true" customHeight="false" outlineLevel="0" collapsed="false">
      <c r="A241" s="108" t="s">
        <v>658</v>
      </c>
      <c r="B241" s="69" t="s">
        <v>1510</v>
      </c>
      <c r="C241" s="108" t="s">
        <v>1547</v>
      </c>
      <c r="D241" s="265"/>
      <c r="E241" s="266"/>
      <c r="F241" s="267" t="e">
        <f aca="false">(E241/D241)*100</f>
        <v>#DIV/0!</v>
      </c>
      <c r="G241" s="265"/>
      <c r="H241" s="265"/>
      <c r="I241" s="267" t="e">
        <f aca="false">(H241/G241)*100</f>
        <v>#DIV/0!</v>
      </c>
      <c r="J241" s="266"/>
      <c r="K241" s="266"/>
      <c r="L241" s="267" t="e">
        <f aca="false">(K241/J241)*100</f>
        <v>#DIV/0!</v>
      </c>
      <c r="M241" s="265"/>
      <c r="N241" s="266"/>
      <c r="O241" s="267" t="e">
        <f aca="false">(N241/M241)*100</f>
        <v>#DIV/0!</v>
      </c>
    </row>
    <row r="242" s="21" customFormat="true" ht="51" hidden="true" customHeight="false" outlineLevel="0" collapsed="false">
      <c r="A242" s="108" t="s">
        <v>658</v>
      </c>
      <c r="B242" s="108" t="s">
        <v>676</v>
      </c>
      <c r="C242" s="108" t="s">
        <v>1549</v>
      </c>
      <c r="D242" s="265"/>
      <c r="E242" s="266"/>
      <c r="F242" s="267" t="e">
        <f aca="false">(E242/D242)*100</f>
        <v>#DIV/0!</v>
      </c>
      <c r="G242" s="265"/>
      <c r="H242" s="265"/>
      <c r="I242" s="267" t="e">
        <f aca="false">(H242/G242)*100</f>
        <v>#DIV/0!</v>
      </c>
      <c r="J242" s="266"/>
      <c r="K242" s="266"/>
      <c r="L242" s="267" t="e">
        <f aca="false">(K242/J242)*100</f>
        <v>#DIV/0!</v>
      </c>
      <c r="M242" s="265"/>
      <c r="N242" s="266"/>
      <c r="O242" s="267" t="e">
        <f aca="false">(N242/M242)*100</f>
        <v>#DIV/0!</v>
      </c>
    </row>
    <row r="243" s="21" customFormat="true" ht="38.25" hidden="true" customHeight="false" outlineLevel="0" collapsed="false">
      <c r="A243" s="108" t="s">
        <v>658</v>
      </c>
      <c r="B243" s="69" t="s">
        <v>1510</v>
      </c>
      <c r="C243" s="108" t="s">
        <v>1551</v>
      </c>
      <c r="D243" s="265"/>
      <c r="E243" s="266"/>
      <c r="F243" s="267" t="e">
        <f aca="false">(E243/D243)*100</f>
        <v>#DIV/0!</v>
      </c>
      <c r="G243" s="265"/>
      <c r="H243" s="265"/>
      <c r="I243" s="267" t="e">
        <f aca="false">(H243/G243)*100</f>
        <v>#DIV/0!</v>
      </c>
      <c r="J243" s="266"/>
      <c r="K243" s="266"/>
      <c r="L243" s="267" t="e">
        <f aca="false">(K243/J243)*100</f>
        <v>#DIV/0!</v>
      </c>
      <c r="M243" s="265"/>
      <c r="N243" s="266"/>
      <c r="O243" s="267" t="e">
        <f aca="false">(N243/M243)*100</f>
        <v>#DIV/0!</v>
      </c>
    </row>
    <row r="244" s="21" customFormat="true" ht="51" hidden="true" customHeight="false" outlineLevel="0" collapsed="false">
      <c r="A244" s="108" t="s">
        <v>658</v>
      </c>
      <c r="B244" s="108" t="s">
        <v>676</v>
      </c>
      <c r="C244" s="108" t="s">
        <v>1553</v>
      </c>
      <c r="D244" s="265"/>
      <c r="E244" s="266"/>
      <c r="F244" s="267" t="e">
        <f aca="false">(E244/D244)*100</f>
        <v>#DIV/0!</v>
      </c>
      <c r="G244" s="265"/>
      <c r="H244" s="265"/>
      <c r="I244" s="267" t="e">
        <f aca="false">(H244/G244)*100</f>
        <v>#DIV/0!</v>
      </c>
      <c r="J244" s="266"/>
      <c r="K244" s="266"/>
      <c r="L244" s="267" t="e">
        <f aca="false">(K244/J244)*100</f>
        <v>#DIV/0!</v>
      </c>
      <c r="M244" s="265"/>
      <c r="N244" s="266"/>
      <c r="O244" s="267" t="e">
        <f aca="false">(N244/M244)*100</f>
        <v>#DIV/0!</v>
      </c>
    </row>
    <row r="245" s="21" customFormat="true" ht="51" hidden="true" customHeight="false" outlineLevel="0" collapsed="false">
      <c r="A245" s="108" t="s">
        <v>658</v>
      </c>
      <c r="B245" s="108" t="s">
        <v>676</v>
      </c>
      <c r="C245" s="108" t="s">
        <v>1555</v>
      </c>
      <c r="D245" s="265"/>
      <c r="E245" s="266"/>
      <c r="F245" s="267" t="e">
        <f aca="false">(E245/D245)*100</f>
        <v>#DIV/0!</v>
      </c>
      <c r="G245" s="265"/>
      <c r="H245" s="265"/>
      <c r="I245" s="267" t="e">
        <f aca="false">(H245/G245)*100</f>
        <v>#DIV/0!</v>
      </c>
      <c r="J245" s="266"/>
      <c r="K245" s="266"/>
      <c r="L245" s="267" t="e">
        <f aca="false">(K245/J245)*100</f>
        <v>#DIV/0!</v>
      </c>
      <c r="M245" s="265"/>
      <c r="N245" s="266"/>
      <c r="O245" s="267" t="e">
        <f aca="false">(N245/M245)*100</f>
        <v>#DIV/0!</v>
      </c>
    </row>
    <row r="246" s="21" customFormat="true" ht="38.25" hidden="true" customHeight="false" outlineLevel="0" collapsed="false">
      <c r="A246" s="108" t="s">
        <v>658</v>
      </c>
      <c r="B246" s="108" t="s">
        <v>998</v>
      </c>
      <c r="C246" s="108" t="s">
        <v>1557</v>
      </c>
      <c r="D246" s="265"/>
      <c r="E246" s="266"/>
      <c r="F246" s="267" t="e">
        <f aca="false">(E246/D246)*100</f>
        <v>#DIV/0!</v>
      </c>
      <c r="G246" s="265"/>
      <c r="H246" s="265"/>
      <c r="I246" s="267" t="e">
        <f aca="false">(H246/G246)*100</f>
        <v>#DIV/0!</v>
      </c>
      <c r="J246" s="266"/>
      <c r="K246" s="266"/>
      <c r="L246" s="267" t="e">
        <f aca="false">(K246/J246)*100</f>
        <v>#DIV/0!</v>
      </c>
      <c r="M246" s="265"/>
      <c r="N246" s="266"/>
      <c r="O246" s="267" t="e">
        <f aca="false">(N246/M246)*100</f>
        <v>#DIV/0!</v>
      </c>
    </row>
    <row r="247" s="21" customFormat="true" ht="38.25" hidden="true" customHeight="false" outlineLevel="0" collapsed="false">
      <c r="A247" s="108" t="s">
        <v>719</v>
      </c>
      <c r="B247" s="108" t="s">
        <v>720</v>
      </c>
      <c r="C247" s="108" t="s">
        <v>1559</v>
      </c>
      <c r="D247" s="265"/>
      <c r="E247" s="340"/>
      <c r="F247" s="267" t="e">
        <f aca="false">(E247/D247)*100</f>
        <v>#DIV/0!</v>
      </c>
      <c r="G247" s="265"/>
      <c r="H247" s="265"/>
      <c r="I247" s="267" t="e">
        <f aca="false">(H247/G247)*100</f>
        <v>#DIV/0!</v>
      </c>
      <c r="J247" s="341"/>
      <c r="K247" s="266"/>
      <c r="L247" s="267" t="e">
        <f aca="false">(K247/J247)*100</f>
        <v>#DIV/0!</v>
      </c>
      <c r="M247" s="265"/>
      <c r="N247" s="266"/>
      <c r="O247" s="267" t="e">
        <f aca="false">(N247/M247)*100</f>
        <v>#DIV/0!</v>
      </c>
    </row>
    <row r="248" s="174" customFormat="true" ht="38.25" hidden="true" customHeight="false" outlineLevel="0" collapsed="false">
      <c r="A248" s="106" t="s">
        <v>719</v>
      </c>
      <c r="B248" s="106" t="s">
        <v>728</v>
      </c>
      <c r="C248" s="106" t="s">
        <v>1559</v>
      </c>
      <c r="D248" s="293"/>
      <c r="E248" s="294"/>
      <c r="F248" s="295" t="e">
        <f aca="false">(E248/D248)*100</f>
        <v>#DIV/0!</v>
      </c>
      <c r="G248" s="296"/>
      <c r="H248" s="296"/>
      <c r="I248" s="295" t="e">
        <f aca="false">(H248/G248)*100</f>
        <v>#DIV/0!</v>
      </c>
      <c r="J248" s="294"/>
      <c r="K248" s="294"/>
      <c r="L248" s="295" t="e">
        <f aca="false">(K248/J248)*100</f>
        <v>#DIV/0!</v>
      </c>
      <c r="M248" s="296"/>
      <c r="N248" s="294"/>
      <c r="O248" s="295" t="e">
        <f aca="false">(N248/M248)*100</f>
        <v>#DIV/0!</v>
      </c>
    </row>
    <row r="249" s="21" customFormat="true" ht="38.25" hidden="true" customHeight="false" outlineLevel="0" collapsed="false">
      <c r="A249" s="108" t="s">
        <v>719</v>
      </c>
      <c r="B249" s="108" t="s">
        <v>720</v>
      </c>
      <c r="C249" s="108" t="s">
        <v>1562</v>
      </c>
      <c r="D249" s="265"/>
      <c r="E249" s="266"/>
      <c r="F249" s="267" t="e">
        <f aca="false">(E249/D249)*100</f>
        <v>#DIV/0!</v>
      </c>
      <c r="G249" s="265"/>
      <c r="H249" s="265"/>
      <c r="I249" s="267" t="e">
        <f aca="false">(H249/G249)*100</f>
        <v>#DIV/0!</v>
      </c>
      <c r="J249" s="266"/>
      <c r="K249" s="266"/>
      <c r="L249" s="267" t="e">
        <f aca="false">(K249/J249)*100</f>
        <v>#DIV/0!</v>
      </c>
      <c r="M249" s="265"/>
      <c r="N249" s="266"/>
      <c r="O249" s="267" t="e">
        <f aca="false">(N249/M249)*100</f>
        <v>#DIV/0!</v>
      </c>
    </row>
    <row r="250" customFormat="false" ht="51" hidden="true" customHeight="false" outlineLevel="0" collapsed="false">
      <c r="A250" s="108" t="s">
        <v>719</v>
      </c>
      <c r="B250" s="259" t="s">
        <v>1506</v>
      </c>
      <c r="C250" s="127" t="s">
        <v>1564</v>
      </c>
      <c r="D250" s="260"/>
      <c r="E250" s="261"/>
      <c r="F250" s="262" t="e">
        <f aca="false">(E250/D250)*100</f>
        <v>#DIV/0!</v>
      </c>
      <c r="G250" s="263"/>
      <c r="H250" s="263"/>
      <c r="I250" s="262" t="e">
        <f aca="false">(H250/G250)*100</f>
        <v>#DIV/0!</v>
      </c>
      <c r="J250" s="264"/>
      <c r="K250" s="264"/>
      <c r="L250" s="262" t="e">
        <f aca="false">(K250/J250)*100</f>
        <v>#DIV/0!</v>
      </c>
      <c r="M250" s="263"/>
      <c r="N250" s="264"/>
      <c r="O250" s="262" t="e">
        <f aca="false">(N250/M250)*100</f>
        <v>#DIV/0!</v>
      </c>
    </row>
    <row r="251" s="21" customFormat="true" ht="38.25" hidden="true" customHeight="false" outlineLevel="0" collapsed="false">
      <c r="A251" s="108" t="s">
        <v>719</v>
      </c>
      <c r="B251" s="108" t="s">
        <v>728</v>
      </c>
      <c r="C251" s="108" t="s">
        <v>1566</v>
      </c>
      <c r="D251" s="265"/>
      <c r="E251" s="266"/>
      <c r="F251" s="267" t="e">
        <f aca="false">(E251/D251)*100</f>
        <v>#DIV/0!</v>
      </c>
      <c r="G251" s="265"/>
      <c r="H251" s="265"/>
      <c r="I251" s="267" t="e">
        <f aca="false">(H251/G251)*100</f>
        <v>#DIV/0!</v>
      </c>
      <c r="J251" s="266"/>
      <c r="K251" s="266"/>
      <c r="L251" s="267" t="e">
        <f aca="false">(K251/J251)*100</f>
        <v>#DIV/0!</v>
      </c>
      <c r="M251" s="265"/>
      <c r="N251" s="266"/>
      <c r="O251" s="267" t="e">
        <f aca="false">(N251/M251)*100</f>
        <v>#DIV/0!</v>
      </c>
    </row>
    <row r="252" s="21" customFormat="true" ht="38.25" hidden="true" customHeight="false" outlineLevel="0" collapsed="false">
      <c r="A252" s="108" t="s">
        <v>719</v>
      </c>
      <c r="B252" s="108" t="s">
        <v>728</v>
      </c>
      <c r="C252" s="108" t="s">
        <v>1568</v>
      </c>
      <c r="D252" s="265"/>
      <c r="E252" s="266"/>
      <c r="F252" s="267" t="e">
        <f aca="false">(E252/D252)*100</f>
        <v>#DIV/0!</v>
      </c>
      <c r="G252" s="265"/>
      <c r="H252" s="265"/>
      <c r="I252" s="267" t="e">
        <f aca="false">(H252/G252)*100</f>
        <v>#DIV/0!</v>
      </c>
      <c r="J252" s="266"/>
      <c r="K252" s="266"/>
      <c r="L252" s="267" t="e">
        <f aca="false">(K252/J252)*100</f>
        <v>#DIV/0!</v>
      </c>
      <c r="M252" s="265"/>
      <c r="N252" s="266"/>
      <c r="O252" s="267" t="e">
        <f aca="false">(N252/M252)*100</f>
        <v>#DIV/0!</v>
      </c>
    </row>
    <row r="253" s="21" customFormat="true" ht="38.25" hidden="true" customHeight="false" outlineLevel="0" collapsed="false">
      <c r="A253" s="108" t="s">
        <v>719</v>
      </c>
      <c r="B253" s="108" t="s">
        <v>728</v>
      </c>
      <c r="C253" s="108" t="s">
        <v>1570</v>
      </c>
      <c r="D253" s="265"/>
      <c r="E253" s="266"/>
      <c r="F253" s="267" t="e">
        <f aca="false">(E253/D253)*100</f>
        <v>#DIV/0!</v>
      </c>
      <c r="G253" s="265"/>
      <c r="H253" s="265"/>
      <c r="I253" s="267" t="e">
        <f aca="false">(H253/G253)*100</f>
        <v>#DIV/0!</v>
      </c>
      <c r="J253" s="266"/>
      <c r="K253" s="266"/>
      <c r="L253" s="267" t="e">
        <f aca="false">(K253/J253)*100</f>
        <v>#DIV/0!</v>
      </c>
      <c r="M253" s="265"/>
      <c r="N253" s="266"/>
      <c r="O253" s="267" t="e">
        <f aca="false">(N253/M253)*100</f>
        <v>#DIV/0!</v>
      </c>
    </row>
    <row r="254" customFormat="false" ht="51" hidden="true" customHeight="false" outlineLevel="0" collapsed="false">
      <c r="A254" s="108" t="s">
        <v>719</v>
      </c>
      <c r="B254" s="259" t="s">
        <v>751</v>
      </c>
      <c r="C254" s="127" t="s">
        <v>1572</v>
      </c>
      <c r="D254" s="260"/>
      <c r="E254" s="261"/>
      <c r="F254" s="262" t="e">
        <f aca="false">(E254/D254)*100</f>
        <v>#DIV/0!</v>
      </c>
      <c r="G254" s="263"/>
      <c r="H254" s="263"/>
      <c r="I254" s="262" t="e">
        <f aca="false">(H254/G254)*100</f>
        <v>#DIV/0!</v>
      </c>
      <c r="J254" s="264"/>
      <c r="K254" s="264"/>
      <c r="L254" s="262" t="e">
        <f aca="false">(K254/J254)*100</f>
        <v>#DIV/0!</v>
      </c>
      <c r="M254" s="263"/>
      <c r="N254" s="264"/>
      <c r="O254" s="262" t="e">
        <f aca="false">(N254/M254)*100</f>
        <v>#DIV/0!</v>
      </c>
    </row>
    <row r="255" customFormat="false" ht="51" hidden="true" customHeight="false" outlineLevel="0" collapsed="false">
      <c r="A255" s="108" t="s">
        <v>719</v>
      </c>
      <c r="B255" s="259" t="s">
        <v>751</v>
      </c>
      <c r="C255" s="127" t="s">
        <v>1574</v>
      </c>
      <c r="D255" s="260"/>
      <c r="E255" s="261"/>
      <c r="F255" s="262" t="e">
        <f aca="false">(E255/D255)*100</f>
        <v>#DIV/0!</v>
      </c>
      <c r="G255" s="263"/>
      <c r="H255" s="263"/>
      <c r="I255" s="262" t="e">
        <f aca="false">(H255/G255)*100</f>
        <v>#DIV/0!</v>
      </c>
      <c r="J255" s="264"/>
      <c r="K255" s="264"/>
      <c r="L255" s="262" t="e">
        <f aca="false">(K255/J255)*100</f>
        <v>#DIV/0!</v>
      </c>
      <c r="M255" s="263"/>
      <c r="N255" s="264"/>
      <c r="O255" s="262" t="e">
        <f aca="false">(N255/M255)*100</f>
        <v>#DIV/0!</v>
      </c>
    </row>
    <row r="256" s="21" customFormat="true" ht="38.25" hidden="true" customHeight="false" outlineLevel="0" collapsed="false">
      <c r="A256" s="108" t="s">
        <v>719</v>
      </c>
      <c r="B256" s="108" t="s">
        <v>728</v>
      </c>
      <c r="C256" s="108" t="s">
        <v>1576</v>
      </c>
      <c r="D256" s="265"/>
      <c r="E256" s="266"/>
      <c r="F256" s="267" t="e">
        <f aca="false">(E256/D256)*100</f>
        <v>#DIV/0!</v>
      </c>
      <c r="G256" s="265"/>
      <c r="H256" s="265"/>
      <c r="I256" s="267" t="e">
        <f aca="false">(H256/G256)*100</f>
        <v>#DIV/0!</v>
      </c>
      <c r="J256" s="266"/>
      <c r="K256" s="266"/>
      <c r="L256" s="267" t="e">
        <f aca="false">(K256/J256)*100</f>
        <v>#DIV/0!</v>
      </c>
      <c r="M256" s="265"/>
      <c r="N256" s="266"/>
      <c r="O256" s="267" t="e">
        <f aca="false">(N256/M256)*100</f>
        <v>#DIV/0!</v>
      </c>
    </row>
    <row r="257" s="21" customFormat="true" ht="38.25" hidden="true" customHeight="false" outlineLevel="0" collapsed="false">
      <c r="A257" s="108" t="s">
        <v>719</v>
      </c>
      <c r="B257" s="108" t="s">
        <v>728</v>
      </c>
      <c r="C257" s="108" t="s">
        <v>1578</v>
      </c>
      <c r="D257" s="265"/>
      <c r="E257" s="266"/>
      <c r="F257" s="267" t="e">
        <f aca="false">(E257/D257)*100</f>
        <v>#DIV/0!</v>
      </c>
      <c r="G257" s="265"/>
      <c r="H257" s="265"/>
      <c r="I257" s="267" t="e">
        <f aca="false">(H257/G257)*100</f>
        <v>#DIV/0!</v>
      </c>
      <c r="J257" s="266"/>
      <c r="K257" s="266"/>
      <c r="L257" s="267" t="e">
        <f aca="false">(K257/J257)*100</f>
        <v>#DIV/0!</v>
      </c>
      <c r="M257" s="265"/>
      <c r="N257" s="266"/>
      <c r="O257" s="267" t="e">
        <f aca="false">(N257/M257)*100</f>
        <v>#DIV/0!</v>
      </c>
    </row>
    <row r="258" s="21" customFormat="true" ht="63.75" hidden="true" customHeight="false" outlineLevel="0" collapsed="false">
      <c r="A258" s="108" t="s">
        <v>719</v>
      </c>
      <c r="B258" s="108" t="s">
        <v>736</v>
      </c>
      <c r="C258" s="108" t="s">
        <v>1580</v>
      </c>
      <c r="D258" s="265"/>
      <c r="E258" s="266"/>
      <c r="F258" s="267"/>
      <c r="G258" s="265"/>
      <c r="H258" s="265"/>
      <c r="I258" s="267"/>
      <c r="J258" s="266"/>
      <c r="K258" s="266"/>
      <c r="L258" s="267"/>
      <c r="M258" s="265"/>
      <c r="N258" s="266"/>
      <c r="O258" s="267"/>
    </row>
    <row r="259" s="21" customFormat="true" ht="38.25" hidden="true" customHeight="false" outlineLevel="0" collapsed="false">
      <c r="A259" s="108" t="s">
        <v>719</v>
      </c>
      <c r="B259" s="108" t="s">
        <v>720</v>
      </c>
      <c r="C259" s="108" t="s">
        <v>1582</v>
      </c>
      <c r="D259" s="265"/>
      <c r="E259" s="266"/>
      <c r="F259" s="267" t="e">
        <f aca="false">(E259/D259)*100</f>
        <v>#DIV/0!</v>
      </c>
      <c r="G259" s="265"/>
      <c r="H259" s="265"/>
      <c r="I259" s="267" t="e">
        <f aca="false">(H259/G259)*100</f>
        <v>#DIV/0!</v>
      </c>
      <c r="J259" s="266"/>
      <c r="K259" s="266"/>
      <c r="L259" s="267" t="e">
        <f aca="false">(K259/J259)*100</f>
        <v>#DIV/0!</v>
      </c>
      <c r="M259" s="265"/>
      <c r="N259" s="266"/>
      <c r="O259" s="267" t="e">
        <f aca="false">(N259/M259)*100</f>
        <v>#DIV/0!</v>
      </c>
    </row>
    <row r="260" s="343" customFormat="true" ht="51" hidden="true" customHeight="false" outlineLevel="0" collapsed="false">
      <c r="A260" s="106" t="s">
        <v>719</v>
      </c>
      <c r="B260" s="106" t="s">
        <v>744</v>
      </c>
      <c r="C260" s="106" t="s">
        <v>1584</v>
      </c>
      <c r="D260" s="296"/>
      <c r="E260" s="342"/>
      <c r="F260" s="295" t="e">
        <f aca="false">(E260/D260)*100</f>
        <v>#DIV/0!</v>
      </c>
      <c r="G260" s="296"/>
      <c r="H260" s="296"/>
      <c r="I260" s="295" t="e">
        <f aca="false">(H260/G260)*100</f>
        <v>#DIV/0!</v>
      </c>
      <c r="J260" s="342"/>
      <c r="K260" s="294"/>
      <c r="L260" s="295" t="e">
        <f aca="false">(K260/J260)*100</f>
        <v>#DIV/0!</v>
      </c>
      <c r="M260" s="296"/>
      <c r="N260" s="294"/>
      <c r="O260" s="295" t="e">
        <f aca="false">(N260/M260)*100</f>
        <v>#DIV/0!</v>
      </c>
    </row>
    <row r="261" s="21" customFormat="true" ht="38.25" hidden="true" customHeight="false" outlineLevel="0" collapsed="false">
      <c r="A261" s="108" t="s">
        <v>719</v>
      </c>
      <c r="B261" s="108" t="s">
        <v>998</v>
      </c>
      <c r="C261" s="108" t="s">
        <v>1584</v>
      </c>
      <c r="D261" s="324"/>
      <c r="E261" s="266"/>
      <c r="F261" s="267" t="e">
        <f aca="false">(E261/D261)*100</f>
        <v>#DIV/0!</v>
      </c>
      <c r="G261" s="265"/>
      <c r="H261" s="265"/>
      <c r="I261" s="267" t="e">
        <f aca="false">(H261/G261)*100</f>
        <v>#DIV/0!</v>
      </c>
      <c r="J261" s="266"/>
      <c r="K261" s="266"/>
      <c r="L261" s="267" t="e">
        <f aca="false">(K261/J261)*100</f>
        <v>#DIV/0!</v>
      </c>
      <c r="M261" s="265"/>
      <c r="N261" s="266"/>
      <c r="O261" s="267" t="e">
        <f aca="false">(N261/M261)*100</f>
        <v>#DIV/0!</v>
      </c>
    </row>
    <row r="262" customFormat="false" ht="38.25" hidden="true" customHeight="false" outlineLevel="0" collapsed="false">
      <c r="A262" s="108" t="s">
        <v>757</v>
      </c>
      <c r="B262" s="259" t="s">
        <v>767</v>
      </c>
      <c r="C262" s="127" t="s">
        <v>1587</v>
      </c>
      <c r="D262" s="260"/>
      <c r="E262" s="261"/>
      <c r="F262" s="262" t="e">
        <f aca="false">(E262/D262)*100</f>
        <v>#DIV/0!</v>
      </c>
      <c r="G262" s="263"/>
      <c r="H262" s="263"/>
      <c r="I262" s="262" t="e">
        <f aca="false">(H262/G262)*100</f>
        <v>#DIV/0!</v>
      </c>
      <c r="J262" s="264"/>
      <c r="K262" s="264"/>
      <c r="L262" s="262" t="e">
        <f aca="false">(K262/J262)*100</f>
        <v>#DIV/0!</v>
      </c>
      <c r="M262" s="263"/>
      <c r="N262" s="264"/>
      <c r="O262" s="262" t="e">
        <f aca="false">(N262/M262)*100</f>
        <v>#DIV/0!</v>
      </c>
    </row>
    <row r="263" customFormat="false" ht="38.25" hidden="true" customHeight="false" outlineLevel="0" collapsed="false">
      <c r="A263" s="108" t="s">
        <v>757</v>
      </c>
      <c r="B263" s="259" t="s">
        <v>767</v>
      </c>
      <c r="C263" s="127" t="s">
        <v>1589</v>
      </c>
      <c r="D263" s="260"/>
      <c r="E263" s="261"/>
      <c r="F263" s="262" t="e">
        <f aca="false">(E263/D263)*100</f>
        <v>#DIV/0!</v>
      </c>
      <c r="G263" s="263"/>
      <c r="H263" s="263"/>
      <c r="I263" s="262" t="e">
        <f aca="false">(H263/G263)*100</f>
        <v>#DIV/0!</v>
      </c>
      <c r="J263" s="264"/>
      <c r="K263" s="264"/>
      <c r="L263" s="262" t="e">
        <f aca="false">(K263/J263)*100</f>
        <v>#DIV/0!</v>
      </c>
      <c r="M263" s="263"/>
      <c r="N263" s="264"/>
      <c r="O263" s="262" t="e">
        <f aca="false">(N263/M263)*100</f>
        <v>#DIV/0!</v>
      </c>
    </row>
    <row r="264" customFormat="false" ht="38.25" hidden="true" customHeight="false" outlineLevel="0" collapsed="false">
      <c r="A264" s="108" t="s">
        <v>757</v>
      </c>
      <c r="B264" s="259" t="s">
        <v>767</v>
      </c>
      <c r="C264" s="127" t="s">
        <v>1591</v>
      </c>
      <c r="D264" s="260"/>
      <c r="E264" s="261"/>
      <c r="F264" s="262" t="e">
        <f aca="false">(E264/D264)*100</f>
        <v>#DIV/0!</v>
      </c>
      <c r="G264" s="263"/>
      <c r="H264" s="263"/>
      <c r="I264" s="262" t="e">
        <f aca="false">(H264/G264)*100</f>
        <v>#DIV/0!</v>
      </c>
      <c r="J264" s="264"/>
      <c r="K264" s="264"/>
      <c r="L264" s="262" t="e">
        <f aca="false">(K264/J264)*100</f>
        <v>#DIV/0!</v>
      </c>
      <c r="M264" s="263"/>
      <c r="N264" s="264"/>
      <c r="O264" s="262" t="e">
        <f aca="false">(N264/M264)*100</f>
        <v>#DIV/0!</v>
      </c>
    </row>
    <row r="265" customFormat="false" ht="38.25" hidden="true" customHeight="false" outlineLevel="0" collapsed="false">
      <c r="A265" s="108" t="s">
        <v>757</v>
      </c>
      <c r="B265" s="259" t="s">
        <v>767</v>
      </c>
      <c r="C265" s="127" t="s">
        <v>1593</v>
      </c>
      <c r="D265" s="260"/>
      <c r="E265" s="261"/>
      <c r="F265" s="262" t="e">
        <f aca="false">(E265/D265)*100</f>
        <v>#DIV/0!</v>
      </c>
      <c r="G265" s="263"/>
      <c r="H265" s="263"/>
      <c r="I265" s="262" t="e">
        <f aca="false">(H265/G265)*100</f>
        <v>#DIV/0!</v>
      </c>
      <c r="J265" s="264"/>
      <c r="K265" s="264"/>
      <c r="L265" s="262" t="e">
        <f aca="false">(K265/J265)*100</f>
        <v>#DIV/0!</v>
      </c>
      <c r="M265" s="263"/>
      <c r="N265" s="264"/>
      <c r="O265" s="262" t="e">
        <f aca="false">(N265/M265)*100</f>
        <v>#DIV/0!</v>
      </c>
    </row>
    <row r="266" customFormat="false" ht="38.25" hidden="true" customHeight="false" outlineLevel="0" collapsed="false">
      <c r="A266" s="108" t="s">
        <v>757</v>
      </c>
      <c r="B266" s="259" t="s">
        <v>767</v>
      </c>
      <c r="C266" s="127" t="s">
        <v>1595</v>
      </c>
      <c r="D266" s="260"/>
      <c r="E266" s="261"/>
      <c r="F266" s="262" t="e">
        <f aca="false">(E266/D266)*100</f>
        <v>#DIV/0!</v>
      </c>
      <c r="G266" s="263"/>
      <c r="H266" s="263"/>
      <c r="I266" s="262" t="e">
        <f aca="false">(H266/G266)*100</f>
        <v>#DIV/0!</v>
      </c>
      <c r="J266" s="264"/>
      <c r="K266" s="264"/>
      <c r="L266" s="262" t="e">
        <f aca="false">(K266/J266)*100</f>
        <v>#DIV/0!</v>
      </c>
      <c r="M266" s="263"/>
      <c r="N266" s="264"/>
      <c r="O266" s="262" t="e">
        <f aca="false">(N266/M266)*100</f>
        <v>#DIV/0!</v>
      </c>
    </row>
    <row r="267" customFormat="false" ht="38.25" hidden="true" customHeight="false" outlineLevel="0" collapsed="false">
      <c r="A267" s="108" t="s">
        <v>757</v>
      </c>
      <c r="B267" s="259" t="s">
        <v>767</v>
      </c>
      <c r="C267" s="127" t="s">
        <v>1597</v>
      </c>
      <c r="D267" s="260"/>
      <c r="E267" s="261"/>
      <c r="F267" s="262" t="e">
        <f aca="false">(E267/D267)*100</f>
        <v>#DIV/0!</v>
      </c>
      <c r="G267" s="263"/>
      <c r="H267" s="263"/>
      <c r="I267" s="262" t="e">
        <f aca="false">(H267/G267)*100</f>
        <v>#DIV/0!</v>
      </c>
      <c r="J267" s="264"/>
      <c r="K267" s="264"/>
      <c r="L267" s="262" t="e">
        <f aca="false">(K267/J267)*100</f>
        <v>#DIV/0!</v>
      </c>
      <c r="M267" s="263"/>
      <c r="N267" s="264"/>
      <c r="O267" s="262" t="e">
        <f aca="false">(N267/M267)*100</f>
        <v>#DIV/0!</v>
      </c>
    </row>
    <row r="268" s="21" customFormat="true" ht="38.25" hidden="true" customHeight="false" outlineLevel="0" collapsed="false">
      <c r="A268" s="108" t="s">
        <v>757</v>
      </c>
      <c r="B268" s="108" t="s">
        <v>758</v>
      </c>
      <c r="C268" s="108" t="s">
        <v>1599</v>
      </c>
      <c r="D268" s="265"/>
      <c r="E268" s="266"/>
      <c r="F268" s="267" t="e">
        <f aca="false">(E268/D268)*100</f>
        <v>#DIV/0!</v>
      </c>
      <c r="G268" s="265"/>
      <c r="H268" s="265"/>
      <c r="I268" s="267" t="e">
        <f aca="false">(H268/G268)*100</f>
        <v>#DIV/0!</v>
      </c>
      <c r="J268" s="266"/>
      <c r="K268" s="266"/>
      <c r="L268" s="267" t="e">
        <f aca="false">(K268/J268)*100</f>
        <v>#DIV/0!</v>
      </c>
      <c r="M268" s="265"/>
      <c r="N268" s="266"/>
      <c r="O268" s="267" t="e">
        <f aca="false">(N268/M268)*100</f>
        <v>#DIV/0!</v>
      </c>
    </row>
    <row r="269" s="21" customFormat="true" ht="38.25" hidden="true" customHeight="false" outlineLevel="0" collapsed="false">
      <c r="A269" s="108" t="s">
        <v>757</v>
      </c>
      <c r="B269" s="108" t="s">
        <v>758</v>
      </c>
      <c r="C269" s="108" t="s">
        <v>1601</v>
      </c>
      <c r="D269" s="265"/>
      <c r="E269" s="266"/>
      <c r="F269" s="267" t="e">
        <f aca="false">(E269/D269)*100</f>
        <v>#DIV/0!</v>
      </c>
      <c r="G269" s="265"/>
      <c r="H269" s="265"/>
      <c r="I269" s="267" t="e">
        <f aca="false">(H269/G269)*100</f>
        <v>#DIV/0!</v>
      </c>
      <c r="J269" s="266"/>
      <c r="K269" s="266"/>
      <c r="L269" s="267" t="e">
        <f aca="false">(K269/J269)*100</f>
        <v>#DIV/0!</v>
      </c>
      <c r="M269" s="265"/>
      <c r="N269" s="266"/>
      <c r="O269" s="267" t="e">
        <f aca="false">(N269/M269)*100</f>
        <v>#DIV/0!</v>
      </c>
    </row>
    <row r="270" s="21" customFormat="true" ht="38.25" hidden="true" customHeight="false" outlineLevel="0" collapsed="false">
      <c r="A270" s="108" t="s">
        <v>757</v>
      </c>
      <c r="B270" s="108" t="s">
        <v>758</v>
      </c>
      <c r="C270" s="108" t="s">
        <v>1603</v>
      </c>
      <c r="D270" s="265"/>
      <c r="E270" s="266"/>
      <c r="F270" s="267" t="e">
        <f aca="false">(E270/D270)*100</f>
        <v>#DIV/0!</v>
      </c>
      <c r="G270" s="265"/>
      <c r="H270" s="265"/>
      <c r="I270" s="267" t="e">
        <f aca="false">(H270/G270)*100</f>
        <v>#DIV/0!</v>
      </c>
      <c r="J270" s="266"/>
      <c r="K270" s="266"/>
      <c r="L270" s="267" t="e">
        <f aca="false">(K270/J270)*100</f>
        <v>#DIV/0!</v>
      </c>
      <c r="M270" s="265"/>
      <c r="N270" s="266"/>
      <c r="O270" s="267" t="e">
        <f aca="false">(N270/M270)*100</f>
        <v>#DIV/0!</v>
      </c>
    </row>
    <row r="271" customFormat="false" ht="38.25" hidden="true" customHeight="false" outlineLevel="0" collapsed="false">
      <c r="A271" s="108" t="s">
        <v>757</v>
      </c>
      <c r="B271" s="259" t="s">
        <v>767</v>
      </c>
      <c r="C271" s="127" t="s">
        <v>1844</v>
      </c>
      <c r="D271" s="260"/>
      <c r="E271" s="261"/>
      <c r="F271" s="262" t="e">
        <f aca="false">(E271/D271)*100</f>
        <v>#DIV/0!</v>
      </c>
      <c r="G271" s="263"/>
      <c r="H271" s="263"/>
      <c r="I271" s="262" t="e">
        <f aca="false">(H271/G271)*100</f>
        <v>#DIV/0!</v>
      </c>
      <c r="J271" s="264"/>
      <c r="K271" s="264"/>
      <c r="L271" s="262" t="e">
        <f aca="false">(K271/J271)*100</f>
        <v>#DIV/0!</v>
      </c>
      <c r="M271" s="263"/>
      <c r="N271" s="264"/>
      <c r="O271" s="262" t="e">
        <f aca="false">(N271/M271)*100</f>
        <v>#DIV/0!</v>
      </c>
    </row>
    <row r="272" s="21" customFormat="true" ht="38.25" hidden="true" customHeight="false" outlineLevel="0" collapsed="false">
      <c r="A272" s="108" t="s">
        <v>776</v>
      </c>
      <c r="B272" s="108" t="s">
        <v>1605</v>
      </c>
      <c r="C272" s="108" t="s">
        <v>1606</v>
      </c>
      <c r="D272" s="265"/>
      <c r="E272" s="266"/>
      <c r="F272" s="267" t="e">
        <f aca="false">(E272/D272)*100</f>
        <v>#DIV/0!</v>
      </c>
      <c r="G272" s="265"/>
      <c r="H272" s="265"/>
      <c r="I272" s="267" t="e">
        <f aca="false">(H272/G272)*100</f>
        <v>#DIV/0!</v>
      </c>
      <c r="J272" s="266"/>
      <c r="K272" s="266"/>
      <c r="L272" s="267" t="e">
        <f aca="false">(K272/J272)*100</f>
        <v>#DIV/0!</v>
      </c>
      <c r="M272" s="265"/>
      <c r="N272" s="266"/>
      <c r="O272" s="267" t="e">
        <f aca="false">(N272/M272)*100</f>
        <v>#DIV/0!</v>
      </c>
    </row>
    <row r="273" s="21" customFormat="true" ht="38.25" hidden="true" customHeight="false" outlineLevel="0" collapsed="false">
      <c r="A273" s="108" t="s">
        <v>776</v>
      </c>
      <c r="B273" s="108" t="s">
        <v>777</v>
      </c>
      <c r="C273" s="108" t="s">
        <v>1608</v>
      </c>
      <c r="D273" s="265"/>
      <c r="E273" s="266"/>
      <c r="F273" s="267" t="e">
        <f aca="false">(E273/D273)*100</f>
        <v>#DIV/0!</v>
      </c>
      <c r="G273" s="265"/>
      <c r="H273" s="265"/>
      <c r="I273" s="267" t="e">
        <f aca="false">(H273/G273)*100</f>
        <v>#DIV/0!</v>
      </c>
      <c r="J273" s="266"/>
      <c r="K273" s="266"/>
      <c r="L273" s="267" t="e">
        <f aca="false">(K273/J273)*100</f>
        <v>#DIV/0!</v>
      </c>
      <c r="M273" s="265"/>
      <c r="N273" s="266"/>
      <c r="O273" s="267" t="e">
        <f aca="false">(N273/M273)*100</f>
        <v>#DIV/0!</v>
      </c>
    </row>
    <row r="274" customFormat="false" ht="38.25" hidden="true" customHeight="false" outlineLevel="0" collapsed="false">
      <c r="A274" s="108" t="s">
        <v>776</v>
      </c>
      <c r="B274" s="259" t="s">
        <v>786</v>
      </c>
      <c r="C274" s="127" t="s">
        <v>1610</v>
      </c>
      <c r="D274" s="260"/>
      <c r="E274" s="261"/>
      <c r="F274" s="262" t="e">
        <f aca="false">(E274/D274)*100</f>
        <v>#DIV/0!</v>
      </c>
      <c r="G274" s="263"/>
      <c r="H274" s="263"/>
      <c r="I274" s="262" t="e">
        <f aca="false">(H274/G274)*100</f>
        <v>#DIV/0!</v>
      </c>
      <c r="J274" s="264"/>
      <c r="K274" s="264"/>
      <c r="L274" s="262" t="e">
        <f aca="false">(K274/J274)*100</f>
        <v>#DIV/0!</v>
      </c>
      <c r="M274" s="263"/>
      <c r="N274" s="264"/>
      <c r="O274" s="262" t="e">
        <f aca="false">(N274/M274)*100</f>
        <v>#DIV/0!</v>
      </c>
    </row>
    <row r="275" s="21" customFormat="true" ht="38.25" hidden="true" customHeight="false" outlineLevel="0" collapsed="false">
      <c r="A275" s="108" t="s">
        <v>776</v>
      </c>
      <c r="B275" s="108" t="s">
        <v>802</v>
      </c>
      <c r="C275" s="108" t="s">
        <v>1612</v>
      </c>
      <c r="D275" s="265"/>
      <c r="E275" s="266"/>
      <c r="F275" s="267" t="e">
        <f aca="false">(E275/D275)*100</f>
        <v>#DIV/0!</v>
      </c>
      <c r="G275" s="265"/>
      <c r="H275" s="265"/>
      <c r="I275" s="267" t="e">
        <f aca="false">(H275/G275)*100</f>
        <v>#DIV/0!</v>
      </c>
      <c r="J275" s="266"/>
      <c r="K275" s="266"/>
      <c r="L275" s="267" t="e">
        <f aca="false">(K275/J275)*100</f>
        <v>#DIV/0!</v>
      </c>
      <c r="M275" s="265"/>
      <c r="N275" s="266"/>
      <c r="O275" s="267" t="e">
        <f aca="false">(N275/M275)*100</f>
        <v>#DIV/0!</v>
      </c>
    </row>
    <row r="276" customFormat="false" ht="38.25" hidden="true" customHeight="false" outlineLevel="0" collapsed="false">
      <c r="A276" s="108" t="s">
        <v>776</v>
      </c>
      <c r="B276" s="259" t="s">
        <v>786</v>
      </c>
      <c r="C276" s="127" t="s">
        <v>1614</v>
      </c>
      <c r="D276" s="260"/>
      <c r="E276" s="261"/>
      <c r="F276" s="262" t="e">
        <f aca="false">(E276/D276)*100</f>
        <v>#DIV/0!</v>
      </c>
      <c r="G276" s="263"/>
      <c r="H276" s="263"/>
      <c r="I276" s="262" t="e">
        <f aca="false">(H276/G276)*100</f>
        <v>#DIV/0!</v>
      </c>
      <c r="J276" s="264"/>
      <c r="K276" s="264"/>
      <c r="L276" s="262" t="e">
        <f aca="false">(K276/J276)*100</f>
        <v>#DIV/0!</v>
      </c>
      <c r="M276" s="263"/>
      <c r="N276" s="264"/>
      <c r="O276" s="262" t="e">
        <f aca="false">(N276/M276)*100</f>
        <v>#DIV/0!</v>
      </c>
    </row>
    <row r="277" s="21" customFormat="true" ht="38.25" hidden="true" customHeight="false" outlineLevel="0" collapsed="false">
      <c r="A277" s="108" t="s">
        <v>776</v>
      </c>
      <c r="B277" s="108" t="s">
        <v>777</v>
      </c>
      <c r="C277" s="108" t="s">
        <v>1616</v>
      </c>
      <c r="D277" s="265"/>
      <c r="E277" s="266"/>
      <c r="F277" s="267" t="e">
        <f aca="false">(E277/D277)*100</f>
        <v>#DIV/0!</v>
      </c>
      <c r="G277" s="265"/>
      <c r="H277" s="265"/>
      <c r="I277" s="267" t="e">
        <f aca="false">(H277/G277)*100</f>
        <v>#DIV/0!</v>
      </c>
      <c r="J277" s="266"/>
      <c r="K277" s="266"/>
      <c r="L277" s="267" t="e">
        <f aca="false">(K277/J277)*100</f>
        <v>#DIV/0!</v>
      </c>
      <c r="M277" s="265"/>
      <c r="N277" s="266"/>
      <c r="O277" s="267" t="e">
        <f aca="false">(N277/M277)*100</f>
        <v>#DIV/0!</v>
      </c>
    </row>
    <row r="278" s="21" customFormat="true" ht="38.25" hidden="true" customHeight="false" outlineLevel="0" collapsed="false">
      <c r="A278" s="108" t="s">
        <v>776</v>
      </c>
      <c r="B278" s="108" t="s">
        <v>777</v>
      </c>
      <c r="C278" s="108" t="s">
        <v>1618</v>
      </c>
      <c r="D278" s="265"/>
      <c r="E278" s="266"/>
      <c r="F278" s="267" t="e">
        <f aca="false">(E278/D278)*100</f>
        <v>#DIV/0!</v>
      </c>
      <c r="G278" s="265"/>
      <c r="H278" s="265"/>
      <c r="I278" s="267" t="e">
        <f aca="false">(H278/G278)*100</f>
        <v>#DIV/0!</v>
      </c>
      <c r="J278" s="266"/>
      <c r="K278" s="266"/>
      <c r="L278" s="267" t="e">
        <f aca="false">(K278/J278)*100</f>
        <v>#DIV/0!</v>
      </c>
      <c r="M278" s="265"/>
      <c r="N278" s="266"/>
      <c r="O278" s="267" t="e">
        <f aca="false">(N278/M278)*100</f>
        <v>#DIV/0!</v>
      </c>
    </row>
    <row r="279" s="21" customFormat="true" ht="38.25" hidden="true" customHeight="false" outlineLevel="0" collapsed="false">
      <c r="A279" s="108" t="s">
        <v>808</v>
      </c>
      <c r="B279" s="108" t="s">
        <v>809</v>
      </c>
      <c r="C279" s="108" t="s">
        <v>1620</v>
      </c>
      <c r="D279" s="265"/>
      <c r="E279" s="266"/>
      <c r="F279" s="267" t="e">
        <f aca="false">(E279/D279)*100</f>
        <v>#DIV/0!</v>
      </c>
      <c r="G279" s="265"/>
      <c r="H279" s="265"/>
      <c r="I279" s="267" t="e">
        <f aca="false">(H279/G279)*100</f>
        <v>#DIV/0!</v>
      </c>
      <c r="J279" s="266"/>
      <c r="K279" s="266"/>
      <c r="L279" s="267" t="e">
        <f aca="false">(K279/J279)*100</f>
        <v>#DIV/0!</v>
      </c>
      <c r="M279" s="265"/>
      <c r="N279" s="266"/>
      <c r="O279" s="267" t="e">
        <f aca="false">(N279/M279)*100</f>
        <v>#DIV/0!</v>
      </c>
    </row>
    <row r="280" customFormat="false" ht="31.3" hidden="false" customHeight="false" outlineLevel="0" collapsed="false">
      <c r="A280" s="108" t="s">
        <v>808</v>
      </c>
      <c r="B280" s="259" t="s">
        <v>826</v>
      </c>
      <c r="C280" s="173" t="s">
        <v>1622</v>
      </c>
      <c r="D280" s="265" t="n">
        <v>24</v>
      </c>
      <c r="E280" s="344"/>
      <c r="F280" s="267" t="n">
        <f aca="false">(E280/D280)*100</f>
        <v>0</v>
      </c>
      <c r="G280" s="265" t="n">
        <v>24</v>
      </c>
      <c r="H280" s="266"/>
      <c r="I280" s="267" t="n">
        <f aca="false">(H280/G280)*100</f>
        <v>0</v>
      </c>
      <c r="J280" s="266"/>
      <c r="K280" s="266"/>
      <c r="L280" s="267"/>
      <c r="M280" s="265"/>
      <c r="N280" s="266"/>
      <c r="O280" s="267"/>
    </row>
    <row r="281" customFormat="false" ht="31.3" hidden="false" customHeight="false" outlineLevel="0" collapsed="false">
      <c r="A281" s="108" t="s">
        <v>808</v>
      </c>
      <c r="B281" s="259" t="s">
        <v>826</v>
      </c>
      <c r="C281" s="173" t="s">
        <v>1640</v>
      </c>
      <c r="D281" s="265" t="n">
        <v>46</v>
      </c>
      <c r="E281" s="344"/>
      <c r="F281" s="267" t="n">
        <f aca="false">(E281/D281)*100</f>
        <v>0</v>
      </c>
      <c r="G281" s="265" t="n">
        <v>46</v>
      </c>
      <c r="H281" s="266"/>
      <c r="I281" s="267" t="n">
        <f aca="false">(H281/G281)*100</f>
        <v>0</v>
      </c>
      <c r="J281" s="266"/>
      <c r="K281" s="266"/>
      <c r="L281" s="267"/>
      <c r="M281" s="265"/>
      <c r="N281" s="266"/>
      <c r="O281" s="267"/>
    </row>
    <row r="282" customFormat="false" ht="31.3" hidden="false" customHeight="false" outlineLevel="0" collapsed="false">
      <c r="A282" s="108" t="s">
        <v>808</v>
      </c>
      <c r="B282" s="259" t="s">
        <v>826</v>
      </c>
      <c r="C282" s="173" t="s">
        <v>1653</v>
      </c>
      <c r="D282" s="265" t="n">
        <v>12</v>
      </c>
      <c r="E282" s="344"/>
      <c r="F282" s="267" t="n">
        <f aca="false">(E282/D282)*100</f>
        <v>0</v>
      </c>
      <c r="G282" s="265" t="n">
        <v>12</v>
      </c>
      <c r="H282" s="266"/>
      <c r="I282" s="267" t="n">
        <f aca="false">(H282/G282)*100</f>
        <v>0</v>
      </c>
      <c r="J282" s="266"/>
      <c r="K282" s="266"/>
      <c r="L282" s="267"/>
      <c r="M282" s="265"/>
      <c r="N282" s="266"/>
      <c r="O282" s="267"/>
    </row>
    <row r="283" customFormat="false" ht="31.3" hidden="false" customHeight="false" outlineLevel="0" collapsed="false">
      <c r="A283" s="108" t="s">
        <v>808</v>
      </c>
      <c r="B283" s="259" t="s">
        <v>826</v>
      </c>
      <c r="C283" s="173" t="s">
        <v>1666</v>
      </c>
      <c r="D283" s="265" t="n">
        <v>4</v>
      </c>
      <c r="E283" s="344"/>
      <c r="F283" s="267" t="n">
        <f aca="false">(E283/D283)*100</f>
        <v>0</v>
      </c>
      <c r="G283" s="265" t="n">
        <v>4</v>
      </c>
      <c r="H283" s="266"/>
      <c r="I283" s="267" t="n">
        <f aca="false">(H283/G283)*100</f>
        <v>0</v>
      </c>
      <c r="J283" s="266"/>
      <c r="K283" s="266"/>
      <c r="L283" s="267"/>
      <c r="M283" s="265"/>
      <c r="N283" s="266"/>
      <c r="O283" s="267"/>
    </row>
    <row r="284" customFormat="false" ht="31.3" hidden="false" customHeight="false" outlineLevel="0" collapsed="false">
      <c r="A284" s="108" t="s">
        <v>808</v>
      </c>
      <c r="B284" s="259" t="s">
        <v>826</v>
      </c>
      <c r="C284" s="173" t="s">
        <v>1675</v>
      </c>
      <c r="D284" s="265" t="n">
        <v>12</v>
      </c>
      <c r="E284" s="344"/>
      <c r="F284" s="267" t="n">
        <f aca="false">(E284/D284)*100</f>
        <v>0</v>
      </c>
      <c r="G284" s="265" t="n">
        <v>12</v>
      </c>
      <c r="H284" s="266"/>
      <c r="I284" s="267" t="n">
        <f aca="false">(H284/G284)*100</f>
        <v>0</v>
      </c>
      <c r="J284" s="266"/>
      <c r="K284" s="266"/>
      <c r="L284" s="267"/>
      <c r="M284" s="265"/>
      <c r="N284" s="266"/>
      <c r="O284" s="267"/>
    </row>
    <row r="285" s="21" customFormat="true" ht="23.85" hidden="true" customHeight="false" outlineLevel="0" collapsed="false">
      <c r="A285" s="108" t="s">
        <v>808</v>
      </c>
      <c r="B285" s="108" t="s">
        <v>1677</v>
      </c>
      <c r="C285" s="108" t="s">
        <v>1678</v>
      </c>
      <c r="D285" s="265"/>
      <c r="E285" s="266"/>
      <c r="F285" s="267" t="e">
        <f aca="false">(E285/D285)*100</f>
        <v>#DIV/0!</v>
      </c>
      <c r="G285" s="265"/>
      <c r="H285" s="266"/>
      <c r="I285" s="267" t="e">
        <f aca="false">(H285/G285)*100</f>
        <v>#DIV/0!</v>
      </c>
      <c r="J285" s="266"/>
      <c r="K285" s="266"/>
      <c r="L285" s="267" t="e">
        <f aca="false">(K285/J285)*100</f>
        <v>#DIV/0!</v>
      </c>
      <c r="M285" s="265"/>
      <c r="N285" s="266"/>
      <c r="O285" s="267" t="e">
        <f aca="false">(N285/M285)*100</f>
        <v>#DIV/0!</v>
      </c>
    </row>
    <row r="286" s="21" customFormat="true" ht="23.85" hidden="true" customHeight="false" outlineLevel="0" collapsed="false">
      <c r="A286" s="108" t="s">
        <v>808</v>
      </c>
      <c r="B286" s="108" t="s">
        <v>1677</v>
      </c>
      <c r="C286" s="108" t="s">
        <v>1680</v>
      </c>
      <c r="D286" s="265"/>
      <c r="E286" s="282"/>
      <c r="F286" s="267" t="e">
        <f aca="false">(E286/D286)*100</f>
        <v>#DIV/0!</v>
      </c>
      <c r="G286" s="265"/>
      <c r="H286" s="266"/>
      <c r="I286" s="267" t="e">
        <f aca="false">(H286/G286)*100</f>
        <v>#DIV/0!</v>
      </c>
      <c r="J286" s="282"/>
      <c r="K286" s="266"/>
      <c r="L286" s="267" t="e">
        <f aca="false">(K286/J286)*100</f>
        <v>#DIV/0!</v>
      </c>
      <c r="M286" s="265"/>
      <c r="N286" s="266"/>
      <c r="O286" s="267" t="e">
        <f aca="false">(N286/M286)*100</f>
        <v>#DIV/0!</v>
      </c>
    </row>
    <row r="287" customFormat="false" ht="23.85" hidden="true" customHeight="false" outlineLevel="0" collapsed="false">
      <c r="A287" s="108" t="s">
        <v>808</v>
      </c>
      <c r="B287" s="259" t="s">
        <v>841</v>
      </c>
      <c r="C287" s="173" t="s">
        <v>1680</v>
      </c>
      <c r="D287" s="345"/>
      <c r="E287" s="280"/>
      <c r="F287" s="262" t="e">
        <f aca="false">(E287/D287)*100</f>
        <v>#DIV/0!</v>
      </c>
      <c r="G287" s="263"/>
      <c r="H287" s="264"/>
      <c r="I287" s="262" t="e">
        <f aca="false">(H287/G287)*100</f>
        <v>#DIV/0!</v>
      </c>
      <c r="J287" s="280"/>
      <c r="K287" s="264"/>
      <c r="L287" s="262" t="e">
        <f aca="false">(K287/J287)*100</f>
        <v>#DIV/0!</v>
      </c>
      <c r="M287" s="263"/>
      <c r="N287" s="264"/>
      <c r="O287" s="262" t="e">
        <f aca="false">(N287/M287)*100</f>
        <v>#DIV/0!</v>
      </c>
    </row>
    <row r="288" customFormat="false" ht="31.3" hidden="true" customHeight="false" outlineLevel="0" collapsed="false">
      <c r="A288" s="108" t="s">
        <v>808</v>
      </c>
      <c r="B288" s="259" t="s">
        <v>1845</v>
      </c>
      <c r="C288" s="173" t="s">
        <v>1680</v>
      </c>
      <c r="D288" s="345"/>
      <c r="E288" s="280"/>
      <c r="F288" s="262" t="e">
        <f aca="false">(E288/D288)*100</f>
        <v>#DIV/0!</v>
      </c>
      <c r="G288" s="263"/>
      <c r="H288" s="264"/>
      <c r="I288" s="262" t="e">
        <f aca="false">(H288/G288)*100</f>
        <v>#DIV/0!</v>
      </c>
      <c r="J288" s="280"/>
      <c r="K288" s="264"/>
      <c r="L288" s="262" t="e">
        <f aca="false">(K288/J288)*100</f>
        <v>#DIV/0!</v>
      </c>
      <c r="M288" s="263"/>
      <c r="N288" s="264"/>
      <c r="O288" s="262" t="e">
        <f aca="false">(N288/M288)*100</f>
        <v>#DIV/0!</v>
      </c>
    </row>
    <row r="289" customFormat="false" ht="31.3" hidden="false" customHeight="false" outlineLevel="0" collapsed="false">
      <c r="A289" s="108" t="s">
        <v>808</v>
      </c>
      <c r="B289" s="259" t="s">
        <v>826</v>
      </c>
      <c r="C289" s="173" t="s">
        <v>1680</v>
      </c>
      <c r="D289" s="346" t="n">
        <v>1064</v>
      </c>
      <c r="E289" s="344" t="n">
        <v>3</v>
      </c>
      <c r="F289" s="267" t="n">
        <f aca="false">(E289/D289)*100</f>
        <v>0.281954887218045</v>
      </c>
      <c r="G289" s="265" t="n">
        <v>636</v>
      </c>
      <c r="H289" s="266"/>
      <c r="I289" s="267" t="n">
        <f aca="false">(H289/G289)*100</f>
        <v>0</v>
      </c>
      <c r="J289" s="266" t="n">
        <v>222</v>
      </c>
      <c r="K289" s="266" t="n">
        <v>10</v>
      </c>
      <c r="L289" s="347" t="n">
        <f aca="false">K289/J289</f>
        <v>0.045045045045045</v>
      </c>
      <c r="M289" s="265"/>
      <c r="N289" s="266"/>
      <c r="O289" s="267"/>
    </row>
    <row r="290" customFormat="false" ht="31.3" hidden="false" customHeight="false" outlineLevel="0" collapsed="false">
      <c r="A290" s="108" t="s">
        <v>808</v>
      </c>
      <c r="B290" s="259" t="s">
        <v>826</v>
      </c>
      <c r="C290" s="173" t="s">
        <v>1846</v>
      </c>
      <c r="D290" s="265" t="n">
        <v>24</v>
      </c>
      <c r="E290" s="344"/>
      <c r="F290" s="267" t="n">
        <f aca="false">(E290/D290)*100</f>
        <v>0</v>
      </c>
      <c r="G290" s="265" t="n">
        <v>24</v>
      </c>
      <c r="H290" s="266"/>
      <c r="I290" s="267" t="n">
        <f aca="false">(H290/G290)*100</f>
        <v>0</v>
      </c>
      <c r="J290" s="266"/>
      <c r="K290" s="266"/>
      <c r="L290" s="267"/>
      <c r="M290" s="265"/>
      <c r="N290" s="266"/>
      <c r="O290" s="267"/>
    </row>
    <row r="291" customFormat="false" ht="31.3" hidden="false" customHeight="false" outlineLevel="0" collapsed="false">
      <c r="A291" s="108" t="s">
        <v>808</v>
      </c>
      <c r="B291" s="259" t="s">
        <v>826</v>
      </c>
      <c r="C291" s="173" t="s">
        <v>1689</v>
      </c>
      <c r="D291" s="265" t="n">
        <v>13</v>
      </c>
      <c r="E291" s="344"/>
      <c r="F291" s="267" t="n">
        <f aca="false">(E291/D291)*100</f>
        <v>0</v>
      </c>
      <c r="G291" s="265" t="n">
        <v>13</v>
      </c>
      <c r="H291" s="266"/>
      <c r="I291" s="267" t="n">
        <f aca="false">(H291/G291)*100</f>
        <v>0</v>
      </c>
      <c r="J291" s="266"/>
      <c r="K291" s="266"/>
      <c r="L291" s="267"/>
      <c r="M291" s="265"/>
      <c r="N291" s="266"/>
      <c r="O291" s="267"/>
    </row>
    <row r="292" customFormat="false" ht="31.3" hidden="false" customHeight="false" outlineLevel="0" collapsed="false">
      <c r="A292" s="108" t="s">
        <v>808</v>
      </c>
      <c r="B292" s="259" t="s">
        <v>826</v>
      </c>
      <c r="C292" s="173" t="s">
        <v>1702</v>
      </c>
      <c r="D292" s="265" t="n">
        <v>103</v>
      </c>
      <c r="E292" s="344"/>
      <c r="F292" s="267" t="n">
        <f aca="false">(E292/D292)*100</f>
        <v>0</v>
      </c>
      <c r="G292" s="265" t="n">
        <v>102</v>
      </c>
      <c r="H292" s="266"/>
      <c r="I292" s="267" t="n">
        <f aca="false">(H292/G292)*100</f>
        <v>0</v>
      </c>
      <c r="J292" s="266"/>
      <c r="K292" s="266"/>
      <c r="L292" s="267"/>
      <c r="M292" s="265"/>
      <c r="N292" s="266"/>
      <c r="O292" s="267"/>
    </row>
    <row r="293" customFormat="false" ht="31.3" hidden="false" customHeight="false" outlineLevel="0" collapsed="false">
      <c r="A293" s="108" t="s">
        <v>808</v>
      </c>
      <c r="B293" s="259" t="s">
        <v>826</v>
      </c>
      <c r="C293" s="173" t="s">
        <v>1708</v>
      </c>
      <c r="D293" s="265" t="n">
        <v>24</v>
      </c>
      <c r="E293" s="344"/>
      <c r="F293" s="267" t="n">
        <f aca="false">(E293/D293)*100</f>
        <v>0</v>
      </c>
      <c r="G293" s="265" t="n">
        <v>24</v>
      </c>
      <c r="H293" s="266"/>
      <c r="I293" s="267" t="n">
        <f aca="false">(H293/G293)*100</f>
        <v>0</v>
      </c>
      <c r="J293" s="266"/>
      <c r="K293" s="266"/>
      <c r="L293" s="267"/>
      <c r="M293" s="265"/>
      <c r="N293" s="266"/>
      <c r="O293" s="267"/>
    </row>
    <row r="294" s="21" customFormat="true" ht="38.25" hidden="true" customHeight="false" outlineLevel="0" collapsed="false">
      <c r="A294" s="108" t="s">
        <v>808</v>
      </c>
      <c r="B294" s="108" t="s">
        <v>817</v>
      </c>
      <c r="C294" s="108" t="s">
        <v>1717</v>
      </c>
      <c r="D294" s="265"/>
      <c r="E294" s="266"/>
      <c r="F294" s="267" t="e">
        <f aca="false">(E294/D294)*100</f>
        <v>#DIV/0!</v>
      </c>
      <c r="G294" s="265"/>
      <c r="H294" s="265"/>
      <c r="I294" s="267" t="e">
        <f aca="false">(H294/G294)*100</f>
        <v>#DIV/0!</v>
      </c>
      <c r="J294" s="266"/>
      <c r="K294" s="266"/>
      <c r="L294" s="267" t="e">
        <f aca="false">(K294/J294)*100</f>
        <v>#DIV/0!</v>
      </c>
      <c r="M294" s="265"/>
      <c r="N294" s="266"/>
      <c r="O294" s="267" t="e">
        <f aca="false">(N294/M294)*100</f>
        <v>#DIV/0!</v>
      </c>
    </row>
    <row r="295" customFormat="false" ht="51" hidden="true" customHeight="false" outlineLevel="0" collapsed="false">
      <c r="A295" s="108" t="s">
        <v>853</v>
      </c>
      <c r="B295" s="259" t="s">
        <v>880</v>
      </c>
      <c r="C295" s="127" t="s">
        <v>1719</v>
      </c>
      <c r="D295" s="260"/>
      <c r="E295" s="261"/>
      <c r="F295" s="262" t="e">
        <f aca="false">(E295/D295)*100</f>
        <v>#DIV/0!</v>
      </c>
      <c r="G295" s="263"/>
      <c r="H295" s="263"/>
      <c r="I295" s="262" t="e">
        <f aca="false">(H295/G295)*100</f>
        <v>#DIV/0!</v>
      </c>
      <c r="J295" s="264"/>
      <c r="K295" s="264"/>
      <c r="L295" s="262" t="e">
        <f aca="false">(K295/J295)*100</f>
        <v>#DIV/0!</v>
      </c>
      <c r="M295" s="263"/>
      <c r="N295" s="264"/>
      <c r="O295" s="262" t="e">
        <f aca="false">(N295/M295)*100</f>
        <v>#DIV/0!</v>
      </c>
    </row>
    <row r="296" customFormat="false" ht="51" hidden="true" customHeight="false" outlineLevel="0" collapsed="false">
      <c r="A296" s="108" t="s">
        <v>853</v>
      </c>
      <c r="B296" s="259" t="s">
        <v>888</v>
      </c>
      <c r="C296" s="127" t="s">
        <v>1722</v>
      </c>
      <c r="D296" s="260"/>
      <c r="E296" s="261"/>
      <c r="F296" s="262" t="e">
        <f aca="false">(E296/D296)*100</f>
        <v>#DIV/0!</v>
      </c>
      <c r="G296" s="263"/>
      <c r="H296" s="263"/>
      <c r="I296" s="262" t="e">
        <f aca="false">(H296/G296)*100</f>
        <v>#DIV/0!</v>
      </c>
      <c r="J296" s="264"/>
      <c r="K296" s="264"/>
      <c r="L296" s="262" t="e">
        <f aca="false">(K296/J296)*100</f>
        <v>#DIV/0!</v>
      </c>
      <c r="M296" s="263"/>
      <c r="N296" s="264"/>
      <c r="O296" s="262" t="e">
        <f aca="false">(N296/M296)*100</f>
        <v>#DIV/0!</v>
      </c>
    </row>
    <row r="297" customFormat="false" ht="51" hidden="true" customHeight="false" outlineLevel="0" collapsed="false">
      <c r="A297" s="108" t="s">
        <v>853</v>
      </c>
      <c r="B297" s="259" t="s">
        <v>880</v>
      </c>
      <c r="C297" s="127" t="s">
        <v>1724</v>
      </c>
      <c r="D297" s="260"/>
      <c r="E297" s="261"/>
      <c r="F297" s="262" t="e">
        <f aca="false">(E297/D297)*100</f>
        <v>#DIV/0!</v>
      </c>
      <c r="G297" s="263"/>
      <c r="H297" s="263"/>
      <c r="I297" s="262" t="e">
        <f aca="false">(H297/G297)*100</f>
        <v>#DIV/0!</v>
      </c>
      <c r="J297" s="264"/>
      <c r="K297" s="264"/>
      <c r="L297" s="262" t="e">
        <f aca="false">(K297/J297)*100</f>
        <v>#DIV/0!</v>
      </c>
      <c r="M297" s="263"/>
      <c r="N297" s="264"/>
      <c r="O297" s="262" t="e">
        <f aca="false">(N297/M297)*100</f>
        <v>#DIV/0!</v>
      </c>
    </row>
    <row r="298" s="21" customFormat="true" ht="38.25" hidden="true" customHeight="false" outlineLevel="0" collapsed="false">
      <c r="A298" s="108" t="s">
        <v>853</v>
      </c>
      <c r="B298" s="108" t="s">
        <v>728</v>
      </c>
      <c r="C298" s="108" t="s">
        <v>1726</v>
      </c>
      <c r="D298" s="265"/>
      <c r="E298" s="266"/>
      <c r="F298" s="267" t="e">
        <f aca="false">(E298/D298)*100</f>
        <v>#DIV/0!</v>
      </c>
      <c r="G298" s="265"/>
      <c r="H298" s="265"/>
      <c r="I298" s="267" t="e">
        <f aca="false">(H298/G298)*100</f>
        <v>#DIV/0!</v>
      </c>
      <c r="J298" s="266"/>
      <c r="K298" s="266"/>
      <c r="L298" s="267" t="e">
        <f aca="false">(K298/J298)*100</f>
        <v>#DIV/0!</v>
      </c>
      <c r="M298" s="265"/>
      <c r="N298" s="266"/>
      <c r="O298" s="267" t="e">
        <f aca="false">(N298/M298)*100</f>
        <v>#DIV/0!</v>
      </c>
    </row>
    <row r="299" customFormat="false" ht="38.25" hidden="true" customHeight="false" outlineLevel="0" collapsed="false">
      <c r="A299" s="108" t="s">
        <v>853</v>
      </c>
      <c r="B299" s="259" t="s">
        <v>1728</v>
      </c>
      <c r="C299" s="127" t="s">
        <v>1729</v>
      </c>
      <c r="D299" s="263"/>
      <c r="E299" s="261"/>
      <c r="F299" s="262" t="e">
        <f aca="false">(E299/D299)*100</f>
        <v>#DIV/0!</v>
      </c>
      <c r="G299" s="263"/>
      <c r="H299" s="263"/>
      <c r="I299" s="262" t="e">
        <f aca="false">(H299/G299)*100</f>
        <v>#DIV/0!</v>
      </c>
      <c r="J299" s="264"/>
      <c r="K299" s="264"/>
      <c r="L299" s="262" t="e">
        <f aca="false">(K299/J299)*100</f>
        <v>#DIV/0!</v>
      </c>
      <c r="M299" s="263"/>
      <c r="N299" s="264"/>
      <c r="O299" s="262" t="e">
        <f aca="false">(N299/M299)*100</f>
        <v>#DIV/0!</v>
      </c>
    </row>
    <row r="300" s="21" customFormat="true" ht="51" hidden="true" customHeight="false" outlineLevel="0" collapsed="false">
      <c r="A300" s="108" t="s">
        <v>853</v>
      </c>
      <c r="B300" s="108" t="s">
        <v>893</v>
      </c>
      <c r="C300" s="108" t="s">
        <v>1731</v>
      </c>
      <c r="D300" s="265"/>
      <c r="E300" s="282"/>
      <c r="F300" s="267" t="e">
        <f aca="false">(E300/D300)*100</f>
        <v>#DIV/0!</v>
      </c>
      <c r="G300" s="265"/>
      <c r="H300" s="265"/>
      <c r="I300" s="267" t="e">
        <f aca="false">(H300/G300)*100</f>
        <v>#DIV/0!</v>
      </c>
      <c r="J300" s="282"/>
      <c r="K300" s="266"/>
      <c r="L300" s="267" t="e">
        <f aca="false">(K300/J300)*100</f>
        <v>#DIV/0!</v>
      </c>
      <c r="M300" s="265"/>
      <c r="N300" s="266"/>
      <c r="O300" s="267" t="e">
        <f aca="false">(N300/M300)*100</f>
        <v>#DIV/0!</v>
      </c>
    </row>
    <row r="301" customFormat="false" ht="38.25" hidden="true" customHeight="false" outlineLevel="0" collapsed="false">
      <c r="A301" s="108" t="s">
        <v>853</v>
      </c>
      <c r="B301" s="259" t="s">
        <v>901</v>
      </c>
      <c r="C301" s="127" t="s">
        <v>1731</v>
      </c>
      <c r="D301" s="298"/>
      <c r="E301" s="261"/>
      <c r="F301" s="262" t="e">
        <f aca="false">(E301/D301)*100</f>
        <v>#DIV/0!</v>
      </c>
      <c r="G301" s="263"/>
      <c r="H301" s="263"/>
      <c r="I301" s="262" t="e">
        <f aca="false">(H301/G301)*100</f>
        <v>#DIV/0!</v>
      </c>
      <c r="J301" s="264"/>
      <c r="K301" s="264"/>
      <c r="L301" s="262" t="e">
        <f aca="false">(K301/J301)*100</f>
        <v>#DIV/0!</v>
      </c>
      <c r="M301" s="263"/>
      <c r="N301" s="264"/>
      <c r="O301" s="262" t="e">
        <f aca="false">(N301/M301)*100</f>
        <v>#DIV/0!</v>
      </c>
    </row>
    <row r="302" s="21" customFormat="true" ht="51" hidden="true" customHeight="false" outlineLevel="0" collapsed="false">
      <c r="A302" s="108" t="s">
        <v>853</v>
      </c>
      <c r="B302" s="108" t="s">
        <v>893</v>
      </c>
      <c r="C302" s="108" t="s">
        <v>1734</v>
      </c>
      <c r="D302" s="265"/>
      <c r="E302" s="266"/>
      <c r="F302" s="267" t="e">
        <f aca="false">(E302/D302)*100</f>
        <v>#DIV/0!</v>
      </c>
      <c r="G302" s="265"/>
      <c r="H302" s="265"/>
      <c r="I302" s="267" t="e">
        <f aca="false">(H302/G302)*100</f>
        <v>#DIV/0!</v>
      </c>
      <c r="J302" s="266"/>
      <c r="K302" s="266"/>
      <c r="L302" s="267" t="e">
        <f aca="false">(K302/J302)*100</f>
        <v>#DIV/0!</v>
      </c>
      <c r="M302" s="265"/>
      <c r="N302" s="266"/>
      <c r="O302" s="267" t="e">
        <f aca="false">(N302/M302)*100</f>
        <v>#DIV/0!</v>
      </c>
    </row>
    <row r="303" s="349" customFormat="true" ht="38.25" hidden="true" customHeight="false" outlineLevel="0" collapsed="false">
      <c r="A303" s="108" t="s">
        <v>853</v>
      </c>
      <c r="B303" s="108" t="s">
        <v>908</v>
      </c>
      <c r="C303" s="108" t="s">
        <v>1736</v>
      </c>
      <c r="D303" s="265"/>
      <c r="E303" s="348"/>
      <c r="F303" s="267" t="e">
        <f aca="false">(E303/D303)*100</f>
        <v>#DIV/0!</v>
      </c>
      <c r="G303" s="265"/>
      <c r="H303" s="265"/>
      <c r="I303" s="267" t="e">
        <f aca="false">(H303/G303)*100</f>
        <v>#DIV/0!</v>
      </c>
      <c r="J303" s="348"/>
      <c r="K303" s="266"/>
      <c r="L303" s="267" t="e">
        <f aca="false">(K303/J303)*100</f>
        <v>#DIV/0!</v>
      </c>
      <c r="M303" s="265"/>
      <c r="N303" s="266"/>
      <c r="O303" s="267" t="e">
        <f aca="false">(N303/M303)*100</f>
        <v>#DIV/0!</v>
      </c>
    </row>
    <row r="304" customFormat="false" ht="38.25" hidden="true" customHeight="false" outlineLevel="0" collapsed="false">
      <c r="A304" s="108" t="s">
        <v>853</v>
      </c>
      <c r="B304" s="259" t="s">
        <v>914</v>
      </c>
      <c r="C304" s="127" t="s">
        <v>1736</v>
      </c>
      <c r="D304" s="298"/>
      <c r="E304" s="280"/>
      <c r="F304" s="262" t="e">
        <f aca="false">(E304/D304)*100</f>
        <v>#DIV/0!</v>
      </c>
      <c r="G304" s="263"/>
      <c r="H304" s="263"/>
      <c r="I304" s="262" t="e">
        <f aca="false">(H304/G304)*100</f>
        <v>#DIV/0!</v>
      </c>
      <c r="J304" s="280"/>
      <c r="K304" s="264"/>
      <c r="L304" s="262" t="e">
        <f aca="false">(K304/J304)*100</f>
        <v>#DIV/0!</v>
      </c>
      <c r="M304" s="263"/>
      <c r="N304" s="264"/>
      <c r="O304" s="262" t="e">
        <f aca="false">(N304/M304)*100</f>
        <v>#DIV/0!</v>
      </c>
    </row>
    <row r="305" s="174" customFormat="true" ht="38.25" hidden="true" customHeight="false" outlineLevel="0" collapsed="false">
      <c r="A305" s="106" t="s">
        <v>853</v>
      </c>
      <c r="B305" s="106" t="s">
        <v>854</v>
      </c>
      <c r="C305" s="106" t="s">
        <v>1736</v>
      </c>
      <c r="D305" s="293"/>
      <c r="E305" s="294"/>
      <c r="F305" s="295" t="e">
        <f aca="false">(E305/D305)*100</f>
        <v>#DIV/0!</v>
      </c>
      <c r="G305" s="296"/>
      <c r="H305" s="296"/>
      <c r="I305" s="295" t="e">
        <f aca="false">(H305/G305)*100</f>
        <v>#DIV/0!</v>
      </c>
      <c r="J305" s="294"/>
      <c r="K305" s="294"/>
      <c r="L305" s="295" t="e">
        <f aca="false">(K305/J305)*100</f>
        <v>#DIV/0!</v>
      </c>
      <c r="M305" s="296"/>
      <c r="N305" s="294"/>
      <c r="O305" s="295" t="e">
        <f aca="false">(N305/M305)*100</f>
        <v>#DIV/0!</v>
      </c>
    </row>
    <row r="306" customFormat="false" ht="51" hidden="true" customHeight="false" outlineLevel="0" collapsed="false">
      <c r="A306" s="108" t="s">
        <v>853</v>
      </c>
      <c r="B306" s="259" t="s">
        <v>872</v>
      </c>
      <c r="C306" s="127" t="s">
        <v>1740</v>
      </c>
      <c r="D306" s="260"/>
      <c r="E306" s="261"/>
      <c r="F306" s="262" t="e">
        <f aca="false">(E306/D306)*100</f>
        <v>#DIV/0!</v>
      </c>
      <c r="G306" s="263"/>
      <c r="H306" s="263"/>
      <c r="I306" s="262" t="e">
        <f aca="false">(H306/G306)*100</f>
        <v>#DIV/0!</v>
      </c>
      <c r="J306" s="264"/>
      <c r="K306" s="264"/>
      <c r="L306" s="262" t="e">
        <f aca="false">(K306/J306)*100</f>
        <v>#DIV/0!</v>
      </c>
      <c r="M306" s="263"/>
      <c r="N306" s="264"/>
      <c r="O306" s="262" t="e">
        <f aca="false">(N306/M306)*100</f>
        <v>#DIV/0!</v>
      </c>
    </row>
    <row r="307" customFormat="false" ht="38.25" hidden="true" customHeight="false" outlineLevel="0" collapsed="false">
      <c r="A307" s="108" t="s">
        <v>853</v>
      </c>
      <c r="B307" s="259" t="s">
        <v>921</v>
      </c>
      <c r="C307" s="127" t="s">
        <v>1742</v>
      </c>
      <c r="D307" s="260"/>
      <c r="E307" s="280"/>
      <c r="F307" s="262" t="e">
        <f aca="false">(E307/D307)*100</f>
        <v>#DIV/0!</v>
      </c>
      <c r="G307" s="263"/>
      <c r="H307" s="263"/>
      <c r="I307" s="262" t="e">
        <f aca="false">(H307/G307)*100</f>
        <v>#DIV/0!</v>
      </c>
      <c r="J307" s="280"/>
      <c r="K307" s="264"/>
      <c r="L307" s="262" t="e">
        <f aca="false">(K307/J307)*100</f>
        <v>#DIV/0!</v>
      </c>
      <c r="M307" s="263"/>
      <c r="N307" s="264"/>
      <c r="O307" s="262" t="e">
        <f aca="false">(N307/M307)*100</f>
        <v>#DIV/0!</v>
      </c>
    </row>
    <row r="308" s="353" customFormat="true" ht="38.25" hidden="true" customHeight="false" outlineLevel="0" collapsed="false">
      <c r="A308" s="106" t="s">
        <v>853</v>
      </c>
      <c r="B308" s="350" t="s">
        <v>854</v>
      </c>
      <c r="C308" s="351" t="s">
        <v>1742</v>
      </c>
      <c r="D308" s="293"/>
      <c r="E308" s="294"/>
      <c r="F308" s="352" t="e">
        <f aca="false">(E308/D308)*100</f>
        <v>#DIV/0!</v>
      </c>
      <c r="G308" s="296"/>
      <c r="H308" s="296"/>
      <c r="I308" s="352" t="e">
        <f aca="false">(H308/G308)*100</f>
        <v>#DIV/0!</v>
      </c>
      <c r="J308" s="294"/>
      <c r="K308" s="294"/>
      <c r="L308" s="352" t="e">
        <f aca="false">(K308/J308)*100</f>
        <v>#DIV/0!</v>
      </c>
      <c r="M308" s="296"/>
      <c r="N308" s="294"/>
      <c r="O308" s="352" t="e">
        <f aca="false">(N308/M308)*100</f>
        <v>#DIV/0!</v>
      </c>
    </row>
    <row r="309" s="174" customFormat="true" ht="38.25" hidden="true" customHeight="false" outlineLevel="0" collapsed="false">
      <c r="A309" s="106" t="s">
        <v>853</v>
      </c>
      <c r="B309" s="106" t="s">
        <v>854</v>
      </c>
      <c r="C309" s="106" t="s">
        <v>1745</v>
      </c>
      <c r="D309" s="296"/>
      <c r="E309" s="300"/>
      <c r="F309" s="295" t="e">
        <f aca="false">(E309/D309)*100</f>
        <v>#DIV/0!</v>
      </c>
      <c r="G309" s="296"/>
      <c r="H309" s="296"/>
      <c r="I309" s="295" t="e">
        <f aca="false">(H309/G309)*100</f>
        <v>#DIV/0!</v>
      </c>
      <c r="J309" s="300"/>
      <c r="K309" s="294"/>
      <c r="L309" s="295" t="e">
        <f aca="false">(K309/J309)*100</f>
        <v>#DIV/0!</v>
      </c>
      <c r="M309" s="296"/>
      <c r="N309" s="294"/>
      <c r="O309" s="295" t="e">
        <f aca="false">(N309/M309)*100</f>
        <v>#DIV/0!</v>
      </c>
    </row>
    <row r="310" customFormat="false" ht="38.25" hidden="true" customHeight="false" outlineLevel="0" collapsed="false">
      <c r="A310" s="108" t="s">
        <v>853</v>
      </c>
      <c r="B310" s="259" t="s">
        <v>1747</v>
      </c>
      <c r="C310" s="299" t="s">
        <v>1745</v>
      </c>
      <c r="D310" s="354"/>
      <c r="E310" s="261"/>
      <c r="F310" s="262" t="e">
        <f aca="false">(E310/D310)*100</f>
        <v>#DIV/0!</v>
      </c>
      <c r="G310" s="263"/>
      <c r="H310" s="263"/>
      <c r="I310" s="262" t="e">
        <f aca="false">(H310/G310)*100</f>
        <v>#DIV/0!</v>
      </c>
      <c r="J310" s="264"/>
      <c r="K310" s="264"/>
      <c r="L310" s="262" t="e">
        <f aca="false">(K310/J310)*100</f>
        <v>#DIV/0!</v>
      </c>
      <c r="M310" s="263"/>
      <c r="N310" s="264"/>
      <c r="O310" s="262" t="e">
        <f aca="false">(N310/M310)*100</f>
        <v>#DIV/0!</v>
      </c>
    </row>
    <row r="311" customFormat="false" ht="51" hidden="true" customHeight="false" outlineLevel="0" collapsed="false">
      <c r="A311" s="108" t="s">
        <v>928</v>
      </c>
      <c r="B311" s="259" t="s">
        <v>980</v>
      </c>
      <c r="C311" s="127" t="s">
        <v>1749</v>
      </c>
      <c r="D311" s="260"/>
      <c r="E311" s="261"/>
      <c r="F311" s="262" t="e">
        <f aca="false">(E311/D311)*100</f>
        <v>#DIV/0!</v>
      </c>
      <c r="G311" s="263"/>
      <c r="H311" s="263"/>
      <c r="I311" s="262" t="e">
        <f aca="false">(H311/G311)*100</f>
        <v>#DIV/0!</v>
      </c>
      <c r="J311" s="264"/>
      <c r="K311" s="264"/>
      <c r="L311" s="262" t="e">
        <f aca="false">(K311/J311)*100</f>
        <v>#DIV/0!</v>
      </c>
      <c r="M311" s="263"/>
      <c r="N311" s="264"/>
      <c r="O311" s="262" t="e">
        <f aca="false">(N311/M311)*100</f>
        <v>#DIV/0!</v>
      </c>
    </row>
    <row r="312" customFormat="false" ht="63.75" hidden="true" customHeight="false" outlineLevel="0" collapsed="false">
      <c r="A312" s="108" t="s">
        <v>928</v>
      </c>
      <c r="B312" s="259" t="s">
        <v>963</v>
      </c>
      <c r="C312" s="127" t="s">
        <v>1751</v>
      </c>
      <c r="D312" s="265"/>
      <c r="E312" s="266"/>
      <c r="F312" s="262" t="e">
        <f aca="false">(E312/D312)*100</f>
        <v>#DIV/0!</v>
      </c>
      <c r="G312" s="265"/>
      <c r="H312" s="265"/>
      <c r="I312" s="262" t="e">
        <f aca="false">(H312/G312)*100</f>
        <v>#DIV/0!</v>
      </c>
      <c r="J312" s="266"/>
      <c r="K312" s="266"/>
      <c r="L312" s="262" t="e">
        <f aca="false">(K312/J312)*100</f>
        <v>#DIV/0!</v>
      </c>
      <c r="M312" s="265"/>
      <c r="N312" s="266"/>
      <c r="O312" s="262" t="e">
        <f aca="false">(N312/M312)*100</f>
        <v>#DIV/0!</v>
      </c>
    </row>
    <row r="313" customFormat="false" ht="63.75" hidden="true" customHeight="false" outlineLevel="0" collapsed="false">
      <c r="A313" s="108" t="s">
        <v>928</v>
      </c>
      <c r="B313" s="259" t="s">
        <v>963</v>
      </c>
      <c r="C313" s="127" t="s">
        <v>1754</v>
      </c>
      <c r="D313" s="265"/>
      <c r="E313" s="266"/>
      <c r="F313" s="262" t="e">
        <f aca="false">(E313/D313)*100</f>
        <v>#DIV/0!</v>
      </c>
      <c r="G313" s="265"/>
      <c r="H313" s="265"/>
      <c r="I313" s="262" t="e">
        <f aca="false">(H313/G313)*100</f>
        <v>#DIV/0!</v>
      </c>
      <c r="J313" s="266"/>
      <c r="K313" s="266"/>
      <c r="L313" s="262" t="e">
        <f aca="false">(K313/J313)*100</f>
        <v>#DIV/0!</v>
      </c>
      <c r="M313" s="265"/>
      <c r="N313" s="266"/>
      <c r="O313" s="262" t="e">
        <f aca="false">(N313/M313)*100</f>
        <v>#DIV/0!</v>
      </c>
    </row>
    <row r="314" customFormat="false" ht="63.75" hidden="true" customHeight="false" outlineLevel="0" collapsed="false">
      <c r="A314" s="108" t="s">
        <v>928</v>
      </c>
      <c r="B314" s="259" t="s">
        <v>963</v>
      </c>
      <c r="C314" s="127" t="s">
        <v>1756</v>
      </c>
      <c r="D314" s="265"/>
      <c r="E314" s="275"/>
      <c r="F314" s="262" t="e">
        <f aca="false">(E314/D314)*100</f>
        <v>#DIV/0!</v>
      </c>
      <c r="G314" s="274"/>
      <c r="H314" s="274"/>
      <c r="I314" s="262" t="e">
        <f aca="false">(H314/G314)*100</f>
        <v>#DIV/0!</v>
      </c>
      <c r="J314" s="275"/>
      <c r="K314" s="275"/>
      <c r="L314" s="262" t="e">
        <f aca="false">(K314/J314)*100</f>
        <v>#DIV/0!</v>
      </c>
      <c r="M314" s="274"/>
      <c r="N314" s="275"/>
      <c r="O314" s="262" t="e">
        <f aca="false">(N314/M314)*100</f>
        <v>#DIV/0!</v>
      </c>
    </row>
    <row r="315" customFormat="false" ht="63.75" hidden="true" customHeight="false" outlineLevel="0" collapsed="false">
      <c r="A315" s="108" t="s">
        <v>928</v>
      </c>
      <c r="B315" s="355" t="s">
        <v>963</v>
      </c>
      <c r="C315" s="179" t="s">
        <v>1758</v>
      </c>
      <c r="D315" s="276"/>
      <c r="E315" s="261"/>
      <c r="F315" s="262" t="e">
        <f aca="false">(E315/D315)*100</f>
        <v>#DIV/0!</v>
      </c>
      <c r="G315" s="263"/>
      <c r="H315" s="263"/>
      <c r="I315" s="262" t="e">
        <f aca="false">(H315/G315)*100</f>
        <v>#DIV/0!</v>
      </c>
      <c r="J315" s="264"/>
      <c r="K315" s="264"/>
      <c r="L315" s="262" t="e">
        <f aca="false">(K315/J315)*100</f>
        <v>#DIV/0!</v>
      </c>
      <c r="M315" s="263"/>
      <c r="N315" s="264"/>
      <c r="O315" s="262" t="e">
        <f aca="false">(N315/M315)*100</f>
        <v>#DIV/0!</v>
      </c>
    </row>
    <row r="316" customFormat="false" ht="63.75" hidden="true" customHeight="false" outlineLevel="0" collapsed="false">
      <c r="A316" s="108" t="s">
        <v>928</v>
      </c>
      <c r="B316" s="259" t="s">
        <v>963</v>
      </c>
      <c r="C316" s="127" t="s">
        <v>1760</v>
      </c>
      <c r="D316" s="260"/>
      <c r="E316" s="261"/>
      <c r="F316" s="262" t="e">
        <f aca="false">(E316/D316)*100</f>
        <v>#DIV/0!</v>
      </c>
      <c r="G316" s="263"/>
      <c r="H316" s="263"/>
      <c r="I316" s="262" t="e">
        <f aca="false">(H316/G316)*100</f>
        <v>#DIV/0!</v>
      </c>
      <c r="J316" s="264"/>
      <c r="K316" s="264"/>
      <c r="L316" s="262" t="e">
        <f aca="false">(K316/J316)*100</f>
        <v>#DIV/0!</v>
      </c>
      <c r="M316" s="263"/>
      <c r="N316" s="264"/>
      <c r="O316" s="262" t="e">
        <f aca="false">(N316/M316)*100</f>
        <v>#DIV/0!</v>
      </c>
    </row>
    <row r="317" customFormat="false" ht="63.75" hidden="true" customHeight="false" outlineLevel="0" collapsed="false">
      <c r="A317" s="108" t="s">
        <v>928</v>
      </c>
      <c r="B317" s="259" t="s">
        <v>963</v>
      </c>
      <c r="C317" s="127" t="s">
        <v>1762</v>
      </c>
      <c r="D317" s="265"/>
      <c r="E317" s="266"/>
      <c r="F317" s="262" t="e">
        <f aca="false">(E317/D317)*100</f>
        <v>#DIV/0!</v>
      </c>
      <c r="G317" s="265"/>
      <c r="H317" s="265"/>
      <c r="I317" s="262" t="e">
        <f aca="false">(H317/G317)*100</f>
        <v>#DIV/0!</v>
      </c>
      <c r="J317" s="266"/>
      <c r="K317" s="266"/>
      <c r="L317" s="262" t="e">
        <f aca="false">(K317/J317)*100</f>
        <v>#DIV/0!</v>
      </c>
      <c r="M317" s="265"/>
      <c r="N317" s="266"/>
      <c r="O317" s="262" t="e">
        <f aca="false">(N317/M317)*100</f>
        <v>#DIV/0!</v>
      </c>
    </row>
    <row r="318" customFormat="false" ht="51" hidden="true" customHeight="false" outlineLevel="0" collapsed="false">
      <c r="A318" s="108" t="s">
        <v>928</v>
      </c>
      <c r="B318" s="259" t="s">
        <v>929</v>
      </c>
      <c r="C318" s="127" t="s">
        <v>1764</v>
      </c>
      <c r="D318" s="263"/>
      <c r="E318" s="264"/>
      <c r="F318" s="262" t="e">
        <f aca="false">(E318/D318)*100</f>
        <v>#DIV/0!</v>
      </c>
      <c r="G318" s="263"/>
      <c r="H318" s="263"/>
      <c r="I318" s="262" t="e">
        <f aca="false">(H318/G318)*100</f>
        <v>#DIV/0!</v>
      </c>
      <c r="J318" s="264"/>
      <c r="K318" s="264"/>
      <c r="L318" s="262" t="e">
        <f aca="false">(K318/J318)*100</f>
        <v>#DIV/0!</v>
      </c>
      <c r="M318" s="263"/>
      <c r="N318" s="264"/>
      <c r="O318" s="262" t="e">
        <f aca="false">(N318/M318)*100</f>
        <v>#DIV/0!</v>
      </c>
    </row>
    <row r="319" s="21" customFormat="true" ht="63.75" hidden="true" customHeight="false" outlineLevel="0" collapsed="false">
      <c r="A319" s="108" t="s">
        <v>928</v>
      </c>
      <c r="B319" s="108" t="s">
        <v>963</v>
      </c>
      <c r="C319" s="108" t="s">
        <v>1766</v>
      </c>
      <c r="D319" s="265"/>
      <c r="E319" s="266"/>
      <c r="F319" s="267" t="e">
        <f aca="false">(E319/D319)*100</f>
        <v>#DIV/0!</v>
      </c>
      <c r="G319" s="265"/>
      <c r="H319" s="265"/>
      <c r="I319" s="267" t="e">
        <f aca="false">(H319/G319)*100</f>
        <v>#DIV/0!</v>
      </c>
      <c r="J319" s="266"/>
      <c r="K319" s="266"/>
      <c r="L319" s="267" t="e">
        <f aca="false">(K319/J319)*100</f>
        <v>#DIV/0!</v>
      </c>
      <c r="M319" s="265"/>
      <c r="N319" s="266"/>
      <c r="O319" s="267" t="e">
        <f aca="false">(N319/M319)*100</f>
        <v>#DIV/0!</v>
      </c>
    </row>
    <row r="320" customFormat="false" ht="38.25" hidden="true" customHeight="false" outlineLevel="0" collapsed="false">
      <c r="A320" s="108" t="s">
        <v>928</v>
      </c>
      <c r="B320" s="259" t="s">
        <v>303</v>
      </c>
      <c r="C320" s="127" t="s">
        <v>1768</v>
      </c>
      <c r="D320" s="260"/>
      <c r="E320" s="261"/>
      <c r="F320" s="262" t="e">
        <f aca="false">(E320/D320)*100</f>
        <v>#DIV/0!</v>
      </c>
      <c r="G320" s="263"/>
      <c r="H320" s="263"/>
      <c r="I320" s="262" t="e">
        <f aca="false">(H320/G320)*100</f>
        <v>#DIV/0!</v>
      </c>
      <c r="J320" s="264"/>
      <c r="K320" s="264"/>
      <c r="L320" s="262" t="e">
        <f aca="false">(K320/J320)*100</f>
        <v>#DIV/0!</v>
      </c>
      <c r="M320" s="263"/>
      <c r="N320" s="264"/>
      <c r="O320" s="262" t="e">
        <f aca="false">(N320/M320)*100</f>
        <v>#DIV/0!</v>
      </c>
    </row>
    <row r="321" s="21" customFormat="true" ht="38.25" hidden="true" customHeight="false" outlineLevel="0" collapsed="false">
      <c r="A321" s="108" t="s">
        <v>928</v>
      </c>
      <c r="B321" s="108" t="s">
        <v>946</v>
      </c>
      <c r="C321" s="108" t="s">
        <v>1770</v>
      </c>
      <c r="D321" s="265"/>
      <c r="E321" s="266"/>
      <c r="F321" s="267" t="e">
        <f aca="false">(E321/D321)*100</f>
        <v>#DIV/0!</v>
      </c>
      <c r="G321" s="265"/>
      <c r="H321" s="265"/>
      <c r="I321" s="267" t="e">
        <f aca="false">(H321/G321)*100</f>
        <v>#DIV/0!</v>
      </c>
      <c r="J321" s="266"/>
      <c r="K321" s="266"/>
      <c r="L321" s="267" t="e">
        <f aca="false">(K321/J321)*100</f>
        <v>#DIV/0!</v>
      </c>
      <c r="M321" s="265"/>
      <c r="N321" s="266"/>
      <c r="O321" s="267" t="e">
        <f aca="false">(N321/M321)*100</f>
        <v>#DIV/0!</v>
      </c>
    </row>
    <row r="322" customFormat="false" ht="38.25" hidden="true" customHeight="false" outlineLevel="0" collapsed="false">
      <c r="A322" s="108" t="s">
        <v>928</v>
      </c>
      <c r="B322" s="259" t="s">
        <v>988</v>
      </c>
      <c r="C322" s="127" t="s">
        <v>1772</v>
      </c>
      <c r="D322" s="260"/>
      <c r="E322" s="261"/>
      <c r="F322" s="262" t="e">
        <f aca="false">(E322/D322)*100</f>
        <v>#DIV/0!</v>
      </c>
      <c r="G322" s="263"/>
      <c r="H322" s="263"/>
      <c r="I322" s="262" t="e">
        <f aca="false">(H322/G322)*100</f>
        <v>#DIV/0!</v>
      </c>
      <c r="J322" s="264"/>
      <c r="K322" s="264"/>
      <c r="L322" s="262" t="e">
        <f aca="false">(K322/J322)*100</f>
        <v>#DIV/0!</v>
      </c>
      <c r="M322" s="263"/>
      <c r="N322" s="264"/>
      <c r="O322" s="262" t="e">
        <f aca="false">(N322/M322)*100</f>
        <v>#DIV/0!</v>
      </c>
    </row>
    <row r="323" customFormat="false" ht="38.25" hidden="true" customHeight="false" outlineLevel="0" collapsed="false">
      <c r="A323" s="108" t="s">
        <v>928</v>
      </c>
      <c r="B323" s="259" t="s">
        <v>992</v>
      </c>
      <c r="C323" s="127" t="s">
        <v>1774</v>
      </c>
      <c r="D323" s="260"/>
      <c r="E323" s="261"/>
      <c r="F323" s="262" t="e">
        <f aca="false">(E323/D323)*100</f>
        <v>#DIV/0!</v>
      </c>
      <c r="G323" s="263"/>
      <c r="H323" s="263"/>
      <c r="I323" s="262" t="e">
        <f aca="false">(H323/G323)*100</f>
        <v>#DIV/0!</v>
      </c>
      <c r="J323" s="264"/>
      <c r="K323" s="264"/>
      <c r="L323" s="262" t="e">
        <f aca="false">(K323/J323)*100</f>
        <v>#DIV/0!</v>
      </c>
      <c r="M323" s="263"/>
      <c r="N323" s="264"/>
      <c r="O323" s="262" t="e">
        <f aca="false">(N323/M323)*100</f>
        <v>#DIV/0!</v>
      </c>
    </row>
    <row r="324" s="21" customFormat="true" ht="38.25" hidden="true" customHeight="false" outlineLevel="0" collapsed="false">
      <c r="A324" s="108" t="s">
        <v>928</v>
      </c>
      <c r="B324" s="108" t="s">
        <v>252</v>
      </c>
      <c r="C324" s="108" t="s">
        <v>1776</v>
      </c>
      <c r="D324" s="265"/>
      <c r="E324" s="266"/>
      <c r="F324" s="267" t="e">
        <f aca="false">(E324/D324)*100</f>
        <v>#DIV/0!</v>
      </c>
      <c r="G324" s="265"/>
      <c r="H324" s="265"/>
      <c r="I324" s="267" t="e">
        <f aca="false">(H324/G324)*100</f>
        <v>#DIV/0!</v>
      </c>
      <c r="J324" s="266"/>
      <c r="K324" s="266"/>
      <c r="L324" s="267" t="e">
        <f aca="false">(K324/J324)*100</f>
        <v>#DIV/0!</v>
      </c>
      <c r="M324" s="265"/>
      <c r="N324" s="266"/>
      <c r="O324" s="267" t="e">
        <f aca="false">(N324/M324)*100</f>
        <v>#DIV/0!</v>
      </c>
    </row>
    <row r="325" s="21" customFormat="true" ht="38.25" hidden="true" customHeight="false" outlineLevel="0" collapsed="false">
      <c r="A325" s="108" t="s">
        <v>928</v>
      </c>
      <c r="B325" s="108" t="s">
        <v>972</v>
      </c>
      <c r="C325" s="108" t="s">
        <v>1778</v>
      </c>
      <c r="D325" s="265"/>
      <c r="E325" s="266"/>
      <c r="F325" s="267" t="e">
        <f aca="false">(E325/D325)*100</f>
        <v>#DIV/0!</v>
      </c>
      <c r="G325" s="265"/>
      <c r="H325" s="265"/>
      <c r="I325" s="267" t="e">
        <f aca="false">(H325/G325)*100</f>
        <v>#DIV/0!</v>
      </c>
      <c r="J325" s="266"/>
      <c r="K325" s="266"/>
      <c r="L325" s="267" t="e">
        <f aca="false">(K325/J325)*100</f>
        <v>#DIV/0!</v>
      </c>
      <c r="M325" s="265"/>
      <c r="N325" s="266"/>
      <c r="O325" s="267" t="e">
        <f aca="false">(N325/M325)*100</f>
        <v>#DIV/0!</v>
      </c>
    </row>
    <row r="326" customFormat="false" ht="51" hidden="true" customHeight="false" outlineLevel="0" collapsed="false">
      <c r="A326" s="108" t="s">
        <v>928</v>
      </c>
      <c r="B326" s="259" t="s">
        <v>929</v>
      </c>
      <c r="C326" s="127" t="s">
        <v>1780</v>
      </c>
      <c r="D326" s="263"/>
      <c r="E326" s="264"/>
      <c r="F326" s="262" t="e">
        <f aca="false">(E326/D326)*100</f>
        <v>#DIV/0!</v>
      </c>
      <c r="G326" s="263"/>
      <c r="H326" s="263"/>
      <c r="I326" s="262" t="e">
        <f aca="false">(H326/G326)*100</f>
        <v>#DIV/0!</v>
      </c>
      <c r="J326" s="264"/>
      <c r="K326" s="264"/>
      <c r="L326" s="262" t="e">
        <f aca="false">(K326/J326)*100</f>
        <v>#DIV/0!</v>
      </c>
      <c r="M326" s="263"/>
      <c r="N326" s="264"/>
      <c r="O326" s="262" t="e">
        <f aca="false">(N326/M326)*100</f>
        <v>#DIV/0!</v>
      </c>
    </row>
    <row r="327" customFormat="false" ht="38.25" hidden="true" customHeight="false" outlineLevel="0" collapsed="false">
      <c r="A327" s="108" t="s">
        <v>928</v>
      </c>
      <c r="B327" s="259" t="s">
        <v>992</v>
      </c>
      <c r="C327" s="127" t="s">
        <v>1782</v>
      </c>
      <c r="D327" s="260"/>
      <c r="E327" s="261"/>
      <c r="F327" s="262" t="e">
        <f aca="false">(E327/D327)*100</f>
        <v>#DIV/0!</v>
      </c>
      <c r="G327" s="263"/>
      <c r="H327" s="263"/>
      <c r="I327" s="262" t="e">
        <f aca="false">(H327/G327)*100</f>
        <v>#DIV/0!</v>
      </c>
      <c r="J327" s="264"/>
      <c r="K327" s="264"/>
      <c r="L327" s="262" t="e">
        <f aca="false">(K327/J327)*100</f>
        <v>#DIV/0!</v>
      </c>
      <c r="M327" s="263"/>
      <c r="N327" s="264"/>
      <c r="O327" s="262" t="e">
        <f aca="false">(N327/M327)*100</f>
        <v>#DIV/0!</v>
      </c>
    </row>
    <row r="328" customFormat="false" ht="51" hidden="true" customHeight="false" outlineLevel="0" collapsed="false">
      <c r="A328" s="108" t="s">
        <v>928</v>
      </c>
      <c r="B328" s="259" t="s">
        <v>181</v>
      </c>
      <c r="C328" s="127" t="s">
        <v>1847</v>
      </c>
      <c r="D328" s="260"/>
      <c r="E328" s="261"/>
      <c r="F328" s="262" t="e">
        <f aca="false">(E328/D328)*100</f>
        <v>#DIV/0!</v>
      </c>
      <c r="G328" s="263"/>
      <c r="H328" s="263"/>
      <c r="I328" s="262" t="e">
        <f aca="false">(H328/G328)*100</f>
        <v>#DIV/0!</v>
      </c>
      <c r="J328" s="264"/>
      <c r="K328" s="264"/>
      <c r="L328" s="262" t="e">
        <f aca="false">(K328/J328)*100</f>
        <v>#DIV/0!</v>
      </c>
      <c r="M328" s="263"/>
      <c r="N328" s="264"/>
      <c r="O328" s="262" t="e">
        <f aca="false">(N328/M328)*100</f>
        <v>#DIV/0!</v>
      </c>
    </row>
    <row r="329" customFormat="false" ht="38.25" hidden="true" customHeight="false" outlineLevel="0" collapsed="false">
      <c r="A329" s="108" t="s">
        <v>928</v>
      </c>
      <c r="B329" s="259" t="s">
        <v>988</v>
      </c>
      <c r="C329" s="127" t="s">
        <v>1786</v>
      </c>
      <c r="D329" s="260"/>
      <c r="E329" s="261"/>
      <c r="F329" s="262" t="e">
        <f aca="false">(E329/D329)*100</f>
        <v>#DIV/0!</v>
      </c>
      <c r="G329" s="263"/>
      <c r="H329" s="263"/>
      <c r="I329" s="262" t="e">
        <f aca="false">(H329/G329)*100</f>
        <v>#DIV/0!</v>
      </c>
      <c r="J329" s="264"/>
      <c r="K329" s="264"/>
      <c r="L329" s="262" t="e">
        <f aca="false">(K329/J329)*100</f>
        <v>#DIV/0!</v>
      </c>
      <c r="M329" s="263"/>
      <c r="N329" s="264"/>
      <c r="O329" s="262" t="e">
        <f aca="false">(N329/M329)*100</f>
        <v>#DIV/0!</v>
      </c>
    </row>
    <row r="330" customFormat="false" ht="38.25" hidden="true" customHeight="false" outlineLevel="0" collapsed="false">
      <c r="A330" s="108" t="s">
        <v>928</v>
      </c>
      <c r="B330" s="259" t="s">
        <v>988</v>
      </c>
      <c r="C330" s="127" t="s">
        <v>1788</v>
      </c>
      <c r="D330" s="260"/>
      <c r="E330" s="261"/>
      <c r="F330" s="262" t="e">
        <f aca="false">(E330/D330)*100</f>
        <v>#DIV/0!</v>
      </c>
      <c r="G330" s="263"/>
      <c r="H330" s="263"/>
      <c r="I330" s="262" t="e">
        <f aca="false">(H330/G330)*100</f>
        <v>#DIV/0!</v>
      </c>
      <c r="J330" s="264"/>
      <c r="K330" s="264"/>
      <c r="L330" s="262" t="e">
        <f aca="false">(K330/J330)*100</f>
        <v>#DIV/0!</v>
      </c>
      <c r="M330" s="263"/>
      <c r="N330" s="264"/>
      <c r="O330" s="262" t="e">
        <f aca="false">(N330/M330)*100</f>
        <v>#DIV/0!</v>
      </c>
    </row>
    <row r="331" customFormat="false" ht="51" hidden="true" customHeight="false" outlineLevel="0" collapsed="false">
      <c r="A331" s="108" t="s">
        <v>928</v>
      </c>
      <c r="B331" s="259" t="s">
        <v>181</v>
      </c>
      <c r="C331" s="127" t="s">
        <v>1848</v>
      </c>
      <c r="D331" s="260"/>
      <c r="E331" s="261"/>
      <c r="F331" s="262" t="e">
        <f aca="false">(E331/D331)*100</f>
        <v>#DIV/0!</v>
      </c>
      <c r="G331" s="263"/>
      <c r="H331" s="263"/>
      <c r="I331" s="262" t="e">
        <f aca="false">(H331/G331)*100</f>
        <v>#DIV/0!</v>
      </c>
      <c r="J331" s="264"/>
      <c r="K331" s="264"/>
      <c r="L331" s="262" t="e">
        <f aca="false">(K331/J331)*100</f>
        <v>#DIV/0!</v>
      </c>
      <c r="M331" s="263"/>
      <c r="N331" s="264"/>
      <c r="O331" s="262" t="e">
        <f aca="false">(N331/M331)*100</f>
        <v>#DIV/0!</v>
      </c>
    </row>
    <row r="332" customFormat="false" ht="51" hidden="true" customHeight="false" outlineLevel="0" collapsed="false">
      <c r="A332" s="108" t="s">
        <v>928</v>
      </c>
      <c r="B332" s="259" t="s">
        <v>929</v>
      </c>
      <c r="C332" s="127" t="s">
        <v>1792</v>
      </c>
      <c r="D332" s="263"/>
      <c r="E332" s="264"/>
      <c r="F332" s="262" t="e">
        <f aca="false">(E332/D332)*100</f>
        <v>#DIV/0!</v>
      </c>
      <c r="G332" s="263"/>
      <c r="H332" s="263"/>
      <c r="I332" s="262" t="e">
        <f aca="false">(H332/G332)*100</f>
        <v>#DIV/0!</v>
      </c>
      <c r="J332" s="264"/>
      <c r="K332" s="264"/>
      <c r="L332" s="262" t="e">
        <f aca="false">(K332/J332)*100</f>
        <v>#DIV/0!</v>
      </c>
      <c r="M332" s="263"/>
      <c r="N332" s="264"/>
      <c r="O332" s="262" t="e">
        <f aca="false">(N332/M332)*100</f>
        <v>#DIV/0!</v>
      </c>
    </row>
    <row r="333" customFormat="false" ht="63.75" hidden="true" customHeight="false" outlineLevel="0" collapsed="false">
      <c r="A333" s="108" t="s">
        <v>928</v>
      </c>
      <c r="B333" s="259" t="s">
        <v>963</v>
      </c>
      <c r="C333" s="127" t="s">
        <v>1794</v>
      </c>
      <c r="D333" s="260"/>
      <c r="E333" s="277"/>
      <c r="F333" s="262" t="e">
        <f aca="false">(E333/D333)*100</f>
        <v>#DIV/0!</v>
      </c>
      <c r="G333" s="278"/>
      <c r="H333" s="278"/>
      <c r="I333" s="262" t="e">
        <f aca="false">(H333/G333)*100</f>
        <v>#DIV/0!</v>
      </c>
      <c r="J333" s="279"/>
      <c r="K333" s="279"/>
      <c r="L333" s="262" t="e">
        <f aca="false">(K333/J333)*100</f>
        <v>#DIV/0!</v>
      </c>
      <c r="M333" s="278"/>
      <c r="N333" s="279"/>
      <c r="O333" s="262" t="e">
        <f aca="false">(N333/M333)*100</f>
        <v>#DIV/0!</v>
      </c>
    </row>
    <row r="334" customFormat="false" ht="63.75" hidden="true" customHeight="false" outlineLevel="0" collapsed="false">
      <c r="A334" s="108" t="s">
        <v>928</v>
      </c>
      <c r="B334" s="355" t="s">
        <v>963</v>
      </c>
      <c r="C334" s="179" t="s">
        <v>1796</v>
      </c>
      <c r="D334" s="276"/>
      <c r="E334" s="261"/>
      <c r="F334" s="262" t="e">
        <f aca="false">(E334/D334)*100</f>
        <v>#DIV/0!</v>
      </c>
      <c r="G334" s="263"/>
      <c r="H334" s="263"/>
      <c r="I334" s="262" t="e">
        <f aca="false">(H334/G334)*100</f>
        <v>#DIV/0!</v>
      </c>
      <c r="J334" s="264"/>
      <c r="K334" s="264"/>
      <c r="L334" s="262" t="e">
        <f aca="false">(K334/J334)*100</f>
        <v>#DIV/0!</v>
      </c>
      <c r="M334" s="263"/>
      <c r="N334" s="264"/>
      <c r="O334" s="262" t="e">
        <f aca="false">(N334/M334)*100</f>
        <v>#DIV/0!</v>
      </c>
    </row>
    <row r="335" s="21" customFormat="true" ht="51" hidden="true" customHeight="false" outlineLevel="0" collapsed="false">
      <c r="A335" s="108" t="s">
        <v>928</v>
      </c>
      <c r="B335" s="108" t="s">
        <v>1849</v>
      </c>
      <c r="C335" s="108" t="s">
        <v>1798</v>
      </c>
      <c r="D335" s="265"/>
      <c r="E335" s="266"/>
      <c r="F335" s="267" t="e">
        <f aca="false">(E335/D335)*100</f>
        <v>#DIV/0!</v>
      </c>
      <c r="G335" s="265"/>
      <c r="H335" s="265"/>
      <c r="I335" s="267" t="e">
        <f aca="false">(H335/G335)*100</f>
        <v>#DIV/0!</v>
      </c>
      <c r="J335" s="266"/>
      <c r="K335" s="266"/>
      <c r="L335" s="267" t="e">
        <f aca="false">(K335/J335)*100</f>
        <v>#DIV/0!</v>
      </c>
      <c r="M335" s="265"/>
      <c r="N335" s="266"/>
      <c r="O335" s="267" t="e">
        <f aca="false">(N335/M335)*100</f>
        <v>#DIV/0!</v>
      </c>
    </row>
    <row r="336" customFormat="false" ht="63.75" hidden="true" customHeight="false" outlineLevel="0" collapsed="false">
      <c r="A336" s="108" t="s">
        <v>928</v>
      </c>
      <c r="B336" s="259" t="s">
        <v>963</v>
      </c>
      <c r="C336" s="127" t="s">
        <v>1800</v>
      </c>
      <c r="D336" s="265"/>
      <c r="E336" s="266"/>
      <c r="F336" s="262" t="e">
        <f aca="false">(E336/D336)*100</f>
        <v>#DIV/0!</v>
      </c>
      <c r="G336" s="265"/>
      <c r="H336" s="265"/>
      <c r="I336" s="262" t="e">
        <f aca="false">(H336/G336)*100</f>
        <v>#DIV/0!</v>
      </c>
      <c r="J336" s="266"/>
      <c r="K336" s="266"/>
      <c r="L336" s="262" t="e">
        <f aca="false">(K336/J336)*100</f>
        <v>#DIV/0!</v>
      </c>
      <c r="M336" s="265"/>
      <c r="N336" s="266"/>
      <c r="O336" s="262" t="e">
        <f aca="false">(N336/M336)*100</f>
        <v>#DIV/0!</v>
      </c>
    </row>
    <row r="337" s="174" customFormat="true" ht="51" hidden="true" customHeight="false" outlineLevel="0" collapsed="false">
      <c r="A337" s="106" t="s">
        <v>928</v>
      </c>
      <c r="B337" s="106" t="s">
        <v>954</v>
      </c>
      <c r="C337" s="106" t="s">
        <v>1802</v>
      </c>
      <c r="D337" s="296"/>
      <c r="E337" s="356"/>
      <c r="F337" s="295" t="e">
        <f aca="false">(E337/D337)*100</f>
        <v>#DIV/0!</v>
      </c>
      <c r="G337" s="357"/>
      <c r="H337" s="357"/>
      <c r="I337" s="295" t="e">
        <f aca="false">(H337/G337)*100</f>
        <v>#DIV/0!</v>
      </c>
      <c r="J337" s="356"/>
      <c r="K337" s="356"/>
      <c r="L337" s="295" t="e">
        <f aca="false">(K337/J337)*100</f>
        <v>#DIV/0!</v>
      </c>
      <c r="M337" s="357"/>
      <c r="N337" s="356"/>
      <c r="O337" s="295" t="e">
        <f aca="false">(N337/M337)*100</f>
        <v>#DIV/0!</v>
      </c>
      <c r="P337" s="157"/>
    </row>
    <row r="338" s="174" customFormat="true" ht="38.25" hidden="true" customHeight="false" outlineLevel="0" collapsed="false">
      <c r="A338" s="106" t="s">
        <v>589</v>
      </c>
      <c r="B338" s="45" t="s">
        <v>1850</v>
      </c>
      <c r="C338" s="238" t="s">
        <v>1805</v>
      </c>
      <c r="D338" s="335"/>
      <c r="E338" s="356"/>
      <c r="F338" s="295" t="e">
        <f aca="false">(E338/D338)*100</f>
        <v>#DIV/0!</v>
      </c>
      <c r="G338" s="356"/>
      <c r="H338" s="356"/>
      <c r="I338" s="295" t="e">
        <f aca="false">(H338/G338)*100</f>
        <v>#DIV/0!</v>
      </c>
      <c r="J338" s="357"/>
      <c r="K338" s="356"/>
      <c r="L338" s="295" t="e">
        <f aca="false">(K338/J338)*100</f>
        <v>#DIV/0!</v>
      </c>
      <c r="M338" s="357"/>
      <c r="N338" s="356"/>
      <c r="O338" s="295" t="e">
        <f aca="false">(N338/M338)*100</f>
        <v>#DIV/0!</v>
      </c>
      <c r="P338" s="157"/>
    </row>
    <row r="339" s="21" customFormat="true" ht="51" hidden="true" customHeight="false" outlineLevel="0" collapsed="false">
      <c r="A339" s="10" t="s">
        <v>332</v>
      </c>
      <c r="B339" s="45" t="s">
        <v>356</v>
      </c>
      <c r="C339" s="175" t="s">
        <v>1806</v>
      </c>
      <c r="D339" s="358"/>
      <c r="E339" s="359"/>
      <c r="F339" s="267" t="e">
        <f aca="false">(E339/D339)*100</f>
        <v>#DIV/0!</v>
      </c>
      <c r="G339" s="358"/>
      <c r="H339" s="358"/>
      <c r="I339" s="267" t="e">
        <f aca="false">(H339/G339)*100</f>
        <v>#DIV/0!</v>
      </c>
      <c r="J339" s="359"/>
      <c r="K339" s="360"/>
      <c r="L339" s="267" t="e">
        <f aca="false">(K339/J339)*100</f>
        <v>#DIV/0!</v>
      </c>
      <c r="M339" s="358"/>
      <c r="N339" s="359"/>
      <c r="O339" s="267" t="e">
        <f aca="false">(N339/M339)*100</f>
        <v>#DIV/0!</v>
      </c>
    </row>
    <row r="340" customFormat="false" ht="45" hidden="true" customHeight="false" outlineLevel="0" collapsed="false">
      <c r="A340" s="176" t="s">
        <v>853</v>
      </c>
      <c r="B340" s="361" t="s">
        <v>1851</v>
      </c>
      <c r="D340" s="362"/>
      <c r="E340" s="363"/>
      <c r="F340" s="262" t="e">
        <f aca="false">(E340/D340)*100</f>
        <v>#DIV/0!</v>
      </c>
      <c r="G340" s="364"/>
      <c r="H340" s="364"/>
      <c r="I340" s="262" t="e">
        <f aca="false">(H340/G340)*100</f>
        <v>#DIV/0!</v>
      </c>
      <c r="J340" s="363"/>
      <c r="K340" s="363"/>
      <c r="L340" s="262" t="e">
        <f aca="false">(K340/J340)*100</f>
        <v>#DIV/0!</v>
      </c>
      <c r="M340" s="365"/>
      <c r="N340" s="363"/>
      <c r="O340" s="262" t="e">
        <f aca="false">(N340/M340)*100</f>
        <v>#DIV/0!</v>
      </c>
    </row>
    <row r="341" customFormat="false" ht="38.25" hidden="true" customHeight="false" outlineLevel="0" collapsed="false">
      <c r="A341" s="10" t="s">
        <v>332</v>
      </c>
      <c r="B341" s="259" t="s">
        <v>390</v>
      </c>
      <c r="C341" s="194" t="s">
        <v>1810</v>
      </c>
      <c r="D341" s="362"/>
      <c r="E341" s="363"/>
      <c r="F341" s="262" t="e">
        <f aca="false">(E341/D341)*100</f>
        <v>#DIV/0!</v>
      </c>
      <c r="G341" s="365"/>
      <c r="H341" s="365"/>
      <c r="I341" s="262" t="e">
        <f aca="false">(H341/G341)*100</f>
        <v>#DIV/0!</v>
      </c>
      <c r="J341" s="363"/>
      <c r="K341" s="363"/>
      <c r="L341" s="262" t="e">
        <f aca="false">(K341/J341)*100</f>
        <v>#DIV/0!</v>
      </c>
      <c r="M341" s="365"/>
      <c r="N341" s="363"/>
      <c r="O341" s="262" t="e">
        <f aca="false">(N341/M341)*100</f>
        <v>#DIV/0!</v>
      </c>
    </row>
    <row r="342" customFormat="false" ht="39" hidden="true" customHeight="false" outlineLevel="0" collapsed="false">
      <c r="A342" s="108" t="s">
        <v>405</v>
      </c>
      <c r="B342" s="366" t="s">
        <v>1038</v>
      </c>
      <c r="C342" s="194" t="s">
        <v>1812</v>
      </c>
      <c r="D342" s="367"/>
      <c r="E342" s="368"/>
      <c r="F342" s="369" t="e">
        <f aca="false">(E342/D342)*100</f>
        <v>#DIV/0!</v>
      </c>
      <c r="G342" s="370"/>
      <c r="H342" s="370"/>
      <c r="I342" s="369" t="e">
        <f aca="false">(H342/G342)*100</f>
        <v>#DIV/0!</v>
      </c>
      <c r="J342" s="368"/>
      <c r="K342" s="368"/>
      <c r="L342" s="369" t="e">
        <f aca="false">(K342/J342)*100</f>
        <v>#DIV/0!</v>
      </c>
      <c r="M342" s="370"/>
      <c r="N342" s="368"/>
      <c r="O342" s="369" t="e">
        <f aca="false">(N342/M342)*100</f>
        <v>#DIV/0!</v>
      </c>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O342">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true">
    <pageSetUpPr fitToPage="false"/>
  </sheetPr>
  <dimension ref="A1:O348"/>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F348" activeCellId="1" sqref="AJ284:AJ299 F348"/>
    </sheetView>
  </sheetViews>
  <sheetFormatPr defaultRowHeight="12.8" zeroHeight="false" outlineLevelRow="0" outlineLevelCol="0"/>
  <cols>
    <col collapsed="false" customWidth="true" hidden="false" outlineLevel="0" max="1" min="1" style="110" width="10.99"/>
    <col collapsed="false" customWidth="true" hidden="false" outlineLevel="0" max="2" min="2" style="110" width="20.86"/>
    <col collapsed="false" customWidth="true" hidden="false" outlineLevel="0" max="3" min="3" style="110" width="15.15"/>
    <col collapsed="false" customWidth="true" hidden="false" outlineLevel="0" max="4" min="4" style="110" width="13.29"/>
    <col collapsed="false" customWidth="true" hidden="false" outlineLevel="0" max="5" min="5" style="0" width="10"/>
    <col collapsed="false" customWidth="true" hidden="false" outlineLevel="0" max="6" min="6" style="0" width="10.29"/>
    <col collapsed="false" customWidth="true" hidden="false" outlineLevel="0" max="7" min="7" style="0" width="13.57"/>
    <col collapsed="false" customWidth="true" hidden="false" outlineLevel="0" max="8" min="8" style="0" width="10.99"/>
    <col collapsed="false" customWidth="true" hidden="false" outlineLevel="0" max="9" min="9" style="21" width="10.58"/>
    <col collapsed="false" customWidth="true" hidden="false" outlineLevel="0" max="10" min="10" style="0" width="14.69"/>
    <col collapsed="false" customWidth="true" hidden="false" outlineLevel="0" max="11" min="11" style="0" width="8.67"/>
    <col collapsed="false" customWidth="true" hidden="false" outlineLevel="0" max="12" min="12" style="21" width="10.29"/>
    <col collapsed="false" customWidth="true" hidden="false" outlineLevel="0" max="13" min="13" style="0" width="14.43"/>
    <col collapsed="false" customWidth="true" hidden="false" outlineLevel="0" max="14" min="14" style="0" width="11.71"/>
    <col collapsed="false" customWidth="true" hidden="false" outlineLevel="0" max="15" min="15" style="21" width="10.85"/>
    <col collapsed="false" customWidth="true" hidden="false" outlineLevel="0" max="1025" min="16" style="0" width="8.67"/>
  </cols>
  <sheetData>
    <row r="1" s="380" customFormat="true" ht="55.5" hidden="false" customHeight="false" outlineLevel="0" collapsed="false">
      <c r="A1" s="115" t="s">
        <v>0</v>
      </c>
      <c r="B1" s="115" t="s">
        <v>1</v>
      </c>
      <c r="C1" s="115" t="s">
        <v>1819</v>
      </c>
      <c r="D1" s="371" t="s">
        <v>1820</v>
      </c>
      <c r="E1" s="372" t="s">
        <v>1821</v>
      </c>
      <c r="F1" s="373" t="s">
        <v>1822</v>
      </c>
      <c r="G1" s="372" t="s">
        <v>1823</v>
      </c>
      <c r="H1" s="372" t="s">
        <v>1824</v>
      </c>
      <c r="I1" s="372" t="s">
        <v>1825</v>
      </c>
      <c r="J1" s="374" t="s">
        <v>1826</v>
      </c>
      <c r="K1" s="375" t="s">
        <v>1827</v>
      </c>
      <c r="L1" s="376" t="s">
        <v>1828</v>
      </c>
      <c r="M1" s="377" t="s">
        <v>1829</v>
      </c>
      <c r="N1" s="378" t="s">
        <v>1830</v>
      </c>
      <c r="O1" s="379" t="s">
        <v>1831</v>
      </c>
    </row>
    <row r="2" s="21" customFormat="true" ht="28.1" hidden="true" customHeight="false" outlineLevel="0" collapsed="false">
      <c r="A2" s="108" t="s">
        <v>13</v>
      </c>
      <c r="B2" s="108" t="s">
        <v>23</v>
      </c>
      <c r="C2" s="108" t="s">
        <v>1097</v>
      </c>
      <c r="D2" s="265"/>
      <c r="E2" s="266"/>
      <c r="F2" s="267" t="e">
        <f aca="false">(E2/D2)*100</f>
        <v>#DIV/0!</v>
      </c>
      <c r="G2" s="265"/>
      <c r="H2" s="266"/>
      <c r="I2" s="267" t="e">
        <f aca="false">(H2/G2)*100</f>
        <v>#DIV/0!</v>
      </c>
      <c r="J2" s="266"/>
      <c r="K2" s="266"/>
      <c r="L2" s="267" t="e">
        <f aca="false">(K2/J2)*100</f>
        <v>#DIV/0!</v>
      </c>
      <c r="M2" s="265"/>
      <c r="N2" s="266"/>
      <c r="O2" s="267" t="e">
        <f aca="false">(N2/M2)*100</f>
        <v>#DIV/0!</v>
      </c>
    </row>
    <row r="3" customFormat="false" ht="28.1" hidden="true" customHeight="false" outlineLevel="0" collapsed="false">
      <c r="A3" s="127" t="s">
        <v>13</v>
      </c>
      <c r="B3" s="128" t="s">
        <v>32</v>
      </c>
      <c r="C3" s="127" t="s">
        <v>1081</v>
      </c>
      <c r="D3" s="260"/>
      <c r="E3" s="261"/>
      <c r="F3" s="381" t="e">
        <f aca="false">(E3/D3)*100</f>
        <v>#DIV/0!</v>
      </c>
      <c r="G3" s="263"/>
      <c r="H3" s="264"/>
      <c r="I3" s="382" t="e">
        <f aca="false">(H3/G3)*100</f>
        <v>#DIV/0!</v>
      </c>
      <c r="J3" s="264"/>
      <c r="K3" s="264"/>
      <c r="L3" s="382" t="e">
        <f aca="false">(K3/J3)*100</f>
        <v>#DIV/0!</v>
      </c>
      <c r="M3" s="263"/>
      <c r="N3" s="264"/>
      <c r="O3" s="382" t="e">
        <f aca="false">(N3/M3)*100</f>
        <v>#DIV/0!</v>
      </c>
    </row>
    <row r="4" customFormat="false" ht="28.1" hidden="true" customHeight="false" outlineLevel="0" collapsed="false">
      <c r="A4" s="127" t="s">
        <v>13</v>
      </c>
      <c r="B4" s="128" t="s">
        <v>1852</v>
      </c>
      <c r="C4" s="127" t="s">
        <v>1085</v>
      </c>
      <c r="D4" s="260"/>
      <c r="E4" s="261"/>
      <c r="F4" s="381" t="e">
        <f aca="false">(E4/D4)*100</f>
        <v>#DIV/0!</v>
      </c>
      <c r="G4" s="263"/>
      <c r="H4" s="264"/>
      <c r="I4" s="382" t="e">
        <f aca="false">(H4/G4)*100</f>
        <v>#DIV/0!</v>
      </c>
      <c r="J4" s="264"/>
      <c r="K4" s="264"/>
      <c r="L4" s="382" t="e">
        <f aca="false">(K4/J4)*100</f>
        <v>#DIV/0!</v>
      </c>
      <c r="M4" s="263"/>
      <c r="N4" s="264"/>
      <c r="O4" s="382" t="e">
        <f aca="false">(N4/M4)*100</f>
        <v>#DIV/0!</v>
      </c>
    </row>
    <row r="5" customFormat="false" ht="28.1" hidden="true" customHeight="false" outlineLevel="0" collapsed="false">
      <c r="A5" s="127" t="s">
        <v>13</v>
      </c>
      <c r="B5" s="128" t="s">
        <v>1852</v>
      </c>
      <c r="C5" s="127" t="s">
        <v>1087</v>
      </c>
      <c r="D5" s="260"/>
      <c r="E5" s="261"/>
      <c r="F5" s="381" t="e">
        <f aca="false">(E5/D5)*100</f>
        <v>#DIV/0!</v>
      </c>
      <c r="G5" s="263"/>
      <c r="H5" s="264"/>
      <c r="I5" s="382" t="e">
        <f aca="false">(H5/G5)*100</f>
        <v>#DIV/0!</v>
      </c>
      <c r="J5" s="264"/>
      <c r="K5" s="264"/>
      <c r="L5" s="382" t="e">
        <f aca="false">(K5/J5)*100</f>
        <v>#DIV/0!</v>
      </c>
      <c r="M5" s="263"/>
      <c r="N5" s="264"/>
      <c r="O5" s="382" t="e">
        <f aca="false">(N5/M5)*100</f>
        <v>#DIV/0!</v>
      </c>
    </row>
    <row r="6" customFormat="false" ht="37.5" hidden="true" customHeight="false" outlineLevel="0" collapsed="false">
      <c r="A6" s="127" t="s">
        <v>13</v>
      </c>
      <c r="B6" s="128" t="s">
        <v>66</v>
      </c>
      <c r="C6" s="127" t="s">
        <v>1089</v>
      </c>
      <c r="D6" s="260"/>
      <c r="E6" s="261"/>
      <c r="F6" s="381" t="e">
        <f aca="false">(E6/D6)*100</f>
        <v>#DIV/0!</v>
      </c>
      <c r="G6" s="263"/>
      <c r="H6" s="264"/>
      <c r="I6" s="382" t="e">
        <f aca="false">(H6/G6)*100</f>
        <v>#DIV/0!</v>
      </c>
      <c r="J6" s="264"/>
      <c r="K6" s="264"/>
      <c r="L6" s="382" t="e">
        <f aca="false">(K6/J6)*100</f>
        <v>#DIV/0!</v>
      </c>
      <c r="M6" s="263"/>
      <c r="N6" s="264"/>
      <c r="O6" s="382" t="e">
        <f aca="false">(N6/M6)*100</f>
        <v>#DIV/0!</v>
      </c>
    </row>
    <row r="7" customFormat="false" ht="37.5" hidden="true" customHeight="false" outlineLevel="0" collapsed="false">
      <c r="A7" s="127" t="s">
        <v>13</v>
      </c>
      <c r="B7" s="128" t="s">
        <v>66</v>
      </c>
      <c r="C7" s="127" t="s">
        <v>1091</v>
      </c>
      <c r="D7" s="260"/>
      <c r="E7" s="261"/>
      <c r="F7" s="381" t="e">
        <f aca="false">(E7/D7)*100</f>
        <v>#DIV/0!</v>
      </c>
      <c r="G7" s="263"/>
      <c r="H7" s="264"/>
      <c r="I7" s="382" t="e">
        <f aca="false">(H7/G7)*100</f>
        <v>#DIV/0!</v>
      </c>
      <c r="J7" s="264"/>
      <c r="K7" s="264"/>
      <c r="L7" s="382" t="e">
        <f aca="false">(K7/J7)*100</f>
        <v>#DIV/0!</v>
      </c>
      <c r="M7" s="263"/>
      <c r="N7" s="264"/>
      <c r="O7" s="382" t="e">
        <f aca="false">(N7/M7)*100</f>
        <v>#DIV/0!</v>
      </c>
    </row>
    <row r="8" customFormat="false" ht="37.5" hidden="true" customHeight="false" outlineLevel="0" collapsed="false">
      <c r="A8" s="127" t="s">
        <v>13</v>
      </c>
      <c r="B8" s="128" t="s">
        <v>66</v>
      </c>
      <c r="C8" s="127" t="s">
        <v>1093</v>
      </c>
      <c r="D8" s="260"/>
      <c r="E8" s="261"/>
      <c r="F8" s="381" t="e">
        <f aca="false">(E8/D8)*100</f>
        <v>#DIV/0!</v>
      </c>
      <c r="G8" s="263"/>
      <c r="H8" s="264"/>
      <c r="I8" s="382" t="e">
        <f aca="false">(H8/G8)*100</f>
        <v>#DIV/0!</v>
      </c>
      <c r="J8" s="264"/>
      <c r="K8" s="264"/>
      <c r="L8" s="382" t="e">
        <f aca="false">(K8/J8)*100</f>
        <v>#DIV/0!</v>
      </c>
      <c r="M8" s="263"/>
      <c r="N8" s="264"/>
      <c r="O8" s="382" t="e">
        <f aca="false">(N8/M8)*100</f>
        <v>#DIV/0!</v>
      </c>
    </row>
    <row r="9" customFormat="false" ht="28.1" hidden="true" customHeight="false" outlineLevel="0" collapsed="false">
      <c r="A9" s="127" t="s">
        <v>13</v>
      </c>
      <c r="B9" s="128" t="s">
        <v>58</v>
      </c>
      <c r="C9" s="127" t="s">
        <v>1095</v>
      </c>
      <c r="D9" s="260"/>
      <c r="E9" s="261"/>
      <c r="F9" s="381" t="e">
        <f aca="false">(E9/D9)*100</f>
        <v>#DIV/0!</v>
      </c>
      <c r="G9" s="263"/>
      <c r="H9" s="264"/>
      <c r="I9" s="382" t="e">
        <f aca="false">(H9/G9)*100</f>
        <v>#DIV/0!</v>
      </c>
      <c r="J9" s="264"/>
      <c r="K9" s="264"/>
      <c r="L9" s="382" t="e">
        <f aca="false">(K9/J9)*100</f>
        <v>#DIV/0!</v>
      </c>
      <c r="M9" s="263"/>
      <c r="N9" s="264"/>
      <c r="O9" s="382" t="e">
        <f aca="false">(N9/M9)*100</f>
        <v>#DIV/0!</v>
      </c>
    </row>
    <row r="10" customFormat="false" ht="28.1" hidden="true" customHeight="false" outlineLevel="0" collapsed="false">
      <c r="A10" s="127" t="s">
        <v>13</v>
      </c>
      <c r="B10" s="128" t="s">
        <v>23</v>
      </c>
      <c r="C10" s="127" t="s">
        <v>1097</v>
      </c>
      <c r="D10" s="260"/>
      <c r="E10" s="261"/>
      <c r="F10" s="381" t="e">
        <f aca="false">(E10/D10)*100</f>
        <v>#DIV/0!</v>
      </c>
      <c r="G10" s="263"/>
      <c r="H10" s="264"/>
      <c r="I10" s="382" t="e">
        <f aca="false">(H10/G10)*100</f>
        <v>#DIV/0!</v>
      </c>
      <c r="J10" s="264"/>
      <c r="K10" s="264"/>
      <c r="L10" s="382" t="e">
        <f aca="false">(K10/J10)*100</f>
        <v>#DIV/0!</v>
      </c>
      <c r="M10" s="263"/>
      <c r="N10" s="264"/>
      <c r="O10" s="382" t="e">
        <f aca="false">(N10/M10)*100</f>
        <v>#DIV/0!</v>
      </c>
    </row>
    <row r="11" customFormat="false" ht="28.1" hidden="true" customHeight="false" outlineLevel="0" collapsed="false">
      <c r="A11" s="127" t="s">
        <v>13</v>
      </c>
      <c r="B11" s="23" t="s">
        <v>1099</v>
      </c>
      <c r="C11" s="127" t="s">
        <v>1100</v>
      </c>
      <c r="D11" s="260"/>
      <c r="E11" s="261"/>
      <c r="F11" s="381" t="e">
        <f aca="false">(E11/D11)*100</f>
        <v>#DIV/0!</v>
      </c>
      <c r="G11" s="260"/>
      <c r="H11" s="261"/>
      <c r="I11" s="382" t="e">
        <f aca="false">(H11/G11)*100</f>
        <v>#DIV/0!</v>
      </c>
      <c r="J11" s="260"/>
      <c r="K11" s="261"/>
      <c r="L11" s="382" t="e">
        <f aca="false">(K11/J11)*100</f>
        <v>#DIV/0!</v>
      </c>
      <c r="M11" s="260"/>
      <c r="N11" s="261"/>
      <c r="O11" s="382" t="e">
        <f aca="false">(N11/M11)*100</f>
        <v>#DIV/0!</v>
      </c>
    </row>
    <row r="12" s="21" customFormat="true" ht="37.5" hidden="true" customHeight="false" outlineLevel="0" collapsed="false">
      <c r="A12" s="268" t="s">
        <v>76</v>
      </c>
      <c r="B12" s="268" t="s">
        <v>86</v>
      </c>
      <c r="C12" s="268" t="s">
        <v>1102</v>
      </c>
      <c r="D12" s="265"/>
      <c r="E12" s="275"/>
      <c r="F12" s="267"/>
      <c r="G12" s="274"/>
      <c r="H12" s="275"/>
      <c r="I12" s="267"/>
      <c r="J12" s="275"/>
      <c r="K12" s="275"/>
      <c r="L12" s="267"/>
      <c r="M12" s="274"/>
      <c r="N12" s="275"/>
      <c r="O12" s="267"/>
    </row>
    <row r="13" s="21" customFormat="true" ht="28.1" hidden="true" customHeight="false" outlineLevel="0" collapsed="false">
      <c r="A13" s="108" t="s">
        <v>76</v>
      </c>
      <c r="B13" s="69" t="s">
        <v>462</v>
      </c>
      <c r="C13" s="69" t="s">
        <v>1105</v>
      </c>
      <c r="D13" s="274"/>
      <c r="E13" s="275"/>
      <c r="F13" s="267"/>
      <c r="G13" s="274"/>
      <c r="H13" s="275"/>
      <c r="I13" s="267"/>
      <c r="J13" s="275"/>
      <c r="K13" s="275"/>
      <c r="L13" s="267"/>
      <c r="M13" s="274"/>
      <c r="N13" s="275"/>
      <c r="O13" s="267"/>
    </row>
    <row r="14" customFormat="false" ht="37.5" hidden="true" customHeight="false" outlineLevel="0" collapsed="false">
      <c r="A14" s="108" t="s">
        <v>76</v>
      </c>
      <c r="B14" s="69" t="s">
        <v>77</v>
      </c>
      <c r="C14" s="69" t="s">
        <v>1108</v>
      </c>
      <c r="D14" s="274"/>
      <c r="E14" s="275"/>
      <c r="F14" s="381"/>
      <c r="G14" s="274"/>
      <c r="H14" s="275"/>
      <c r="I14" s="382"/>
      <c r="J14" s="275"/>
      <c r="K14" s="275"/>
      <c r="L14" s="382"/>
      <c r="M14" s="274"/>
      <c r="N14" s="275"/>
      <c r="O14" s="382"/>
    </row>
    <row r="15" customFormat="false" ht="37.5" hidden="true" customHeight="false" outlineLevel="0" collapsed="false">
      <c r="A15" s="108" t="s">
        <v>76</v>
      </c>
      <c r="B15" s="69" t="s">
        <v>86</v>
      </c>
      <c r="C15" s="69" t="s">
        <v>1110</v>
      </c>
      <c r="D15" s="276"/>
      <c r="E15" s="277"/>
      <c r="F15" s="262"/>
      <c r="G15" s="278"/>
      <c r="H15" s="279"/>
      <c r="I15" s="267"/>
      <c r="J15" s="279"/>
      <c r="K15" s="279"/>
      <c r="L15" s="267"/>
      <c r="M15" s="278"/>
      <c r="N15" s="279"/>
      <c r="O15" s="267"/>
    </row>
    <row r="16" customFormat="false" ht="37.5" hidden="true" customHeight="false" outlineLevel="0" collapsed="false">
      <c r="A16" s="108" t="s">
        <v>76</v>
      </c>
      <c r="B16" s="69" t="s">
        <v>77</v>
      </c>
      <c r="C16" s="69" t="s">
        <v>1112</v>
      </c>
      <c r="D16" s="274"/>
      <c r="E16" s="266"/>
      <c r="F16" s="381"/>
      <c r="G16" s="265"/>
      <c r="H16" s="266"/>
      <c r="I16" s="382"/>
      <c r="J16" s="266"/>
      <c r="K16" s="266"/>
      <c r="L16" s="382"/>
      <c r="M16" s="265"/>
      <c r="N16" s="266"/>
      <c r="O16" s="382"/>
    </row>
    <row r="17" customFormat="false" ht="28.1" hidden="true" customHeight="false" outlineLevel="0" collapsed="false">
      <c r="A17" s="383" t="s">
        <v>93</v>
      </c>
      <c r="B17" s="128" t="s">
        <v>1114</v>
      </c>
      <c r="C17" s="383" t="s">
        <v>1115</v>
      </c>
      <c r="D17" s="384"/>
      <c r="E17" s="385"/>
      <c r="F17" s="386" t="e">
        <f aca="false">(E17/D17)*100</f>
        <v>#DIV/0!</v>
      </c>
      <c r="G17" s="387"/>
      <c r="H17" s="388"/>
      <c r="I17" s="389" t="e">
        <f aca="false">(H17/G17)*100</f>
        <v>#DIV/0!</v>
      </c>
      <c r="J17" s="388"/>
      <c r="K17" s="388"/>
      <c r="L17" s="389" t="e">
        <f aca="false">(K17/J17)*100</f>
        <v>#DIV/0!</v>
      </c>
      <c r="M17" s="387"/>
      <c r="N17" s="388"/>
      <c r="O17" s="389" t="e">
        <f aca="false">(N17/M17)*100</f>
        <v>#DIV/0!</v>
      </c>
    </row>
    <row r="18" customFormat="false" ht="28.1" hidden="true" customHeight="false" outlineLevel="0" collapsed="false">
      <c r="A18" s="383" t="s">
        <v>93</v>
      </c>
      <c r="B18" s="128" t="s">
        <v>1114</v>
      </c>
      <c r="C18" s="383" t="s">
        <v>1117</v>
      </c>
      <c r="D18" s="384"/>
      <c r="E18" s="385"/>
      <c r="F18" s="386" t="e">
        <f aca="false">(E18/D18)*100</f>
        <v>#DIV/0!</v>
      </c>
      <c r="G18" s="387"/>
      <c r="H18" s="388"/>
      <c r="I18" s="389" t="e">
        <f aca="false">(H18/G18)*100</f>
        <v>#DIV/0!</v>
      </c>
      <c r="J18" s="388"/>
      <c r="K18" s="388"/>
      <c r="L18" s="389" t="e">
        <f aca="false">(K18/J18)*100</f>
        <v>#DIV/0!</v>
      </c>
      <c r="M18" s="387"/>
      <c r="N18" s="388"/>
      <c r="O18" s="389" t="e">
        <f aca="false">(N18/M18)*100</f>
        <v>#DIV/0!</v>
      </c>
    </row>
    <row r="19" s="21" customFormat="true" ht="28.1" hidden="true" customHeight="false" outlineLevel="0" collapsed="false">
      <c r="A19" s="108" t="s">
        <v>93</v>
      </c>
      <c r="B19" s="108" t="s">
        <v>154</v>
      </c>
      <c r="C19" s="108" t="s">
        <v>1119</v>
      </c>
      <c r="D19" s="265"/>
      <c r="E19" s="266"/>
      <c r="F19" s="267" t="e">
        <f aca="false">(E19/D19)*100</f>
        <v>#DIV/0!</v>
      </c>
      <c r="G19" s="265"/>
      <c r="H19" s="266"/>
      <c r="I19" s="267" t="e">
        <f aca="false">(H19/G19)*100</f>
        <v>#DIV/0!</v>
      </c>
      <c r="J19" s="266"/>
      <c r="K19" s="266"/>
      <c r="L19" s="267" t="e">
        <f aca="false">(K19/J19)*100</f>
        <v>#DIV/0!</v>
      </c>
      <c r="M19" s="265"/>
      <c r="N19" s="266"/>
      <c r="O19" s="267" t="e">
        <f aca="false">(N19/M19)*100</f>
        <v>#DIV/0!</v>
      </c>
    </row>
    <row r="20" s="21" customFormat="true" ht="28.1" hidden="true" customHeight="false" outlineLevel="0" collapsed="false">
      <c r="A20" s="108" t="s">
        <v>93</v>
      </c>
      <c r="B20" s="108" t="s">
        <v>154</v>
      </c>
      <c r="C20" s="108" t="s">
        <v>1121</v>
      </c>
      <c r="D20" s="265"/>
      <c r="E20" s="266"/>
      <c r="F20" s="267" t="e">
        <f aca="false">(E20/D20)*100</f>
        <v>#DIV/0!</v>
      </c>
      <c r="G20" s="265"/>
      <c r="H20" s="266"/>
      <c r="I20" s="267" t="e">
        <f aca="false">(H20/G20)*100</f>
        <v>#DIV/0!</v>
      </c>
      <c r="J20" s="266"/>
      <c r="K20" s="266"/>
      <c r="L20" s="267" t="e">
        <f aca="false">(K20/J20)*100</f>
        <v>#DIV/0!</v>
      </c>
      <c r="M20" s="266"/>
      <c r="N20" s="266"/>
      <c r="O20" s="267" t="e">
        <f aca="false">(N20/M20)*100</f>
        <v>#DIV/0!</v>
      </c>
    </row>
    <row r="21" customFormat="false" ht="28.1" hidden="true" customHeight="false" outlineLevel="0" collapsed="false">
      <c r="A21" s="127" t="s">
        <v>93</v>
      </c>
      <c r="B21" s="128" t="s">
        <v>146</v>
      </c>
      <c r="C21" s="127" t="s">
        <v>1123</v>
      </c>
      <c r="D21" s="260"/>
      <c r="E21" s="261"/>
      <c r="F21" s="262" t="e">
        <f aca="false">(E21/D21)*100</f>
        <v>#DIV/0!</v>
      </c>
      <c r="G21" s="263"/>
      <c r="H21" s="264"/>
      <c r="I21" s="267" t="e">
        <f aca="false">(H21/G21)*100</f>
        <v>#DIV/0!</v>
      </c>
      <c r="J21" s="264"/>
      <c r="K21" s="264"/>
      <c r="L21" s="267" t="e">
        <f aca="false">(K21/J21)*100</f>
        <v>#DIV/0!</v>
      </c>
      <c r="M21" s="263"/>
      <c r="N21" s="264"/>
      <c r="O21" s="267" t="e">
        <f aca="false">(N21/M21)*100</f>
        <v>#DIV/0!</v>
      </c>
    </row>
    <row r="22" customFormat="false" ht="28.1" hidden="true" customHeight="false" outlineLevel="0" collapsed="false">
      <c r="A22" s="108" t="s">
        <v>93</v>
      </c>
      <c r="B22" s="108" t="s">
        <v>94</v>
      </c>
      <c r="C22" s="108" t="s">
        <v>1125</v>
      </c>
      <c r="D22" s="265"/>
      <c r="E22" s="266"/>
      <c r="F22" s="267" t="e">
        <f aca="false">(E22/D22)*100</f>
        <v>#DIV/0!</v>
      </c>
      <c r="G22" s="265"/>
      <c r="H22" s="266"/>
      <c r="I22" s="267" t="e">
        <f aca="false">(H22/G22)*100</f>
        <v>#DIV/0!</v>
      </c>
      <c r="J22" s="266"/>
      <c r="K22" s="266"/>
      <c r="L22" s="267" t="e">
        <f aca="false">(K22/J22)*100</f>
        <v>#DIV/0!</v>
      </c>
      <c r="M22" s="265"/>
      <c r="N22" s="266"/>
      <c r="O22" s="267" t="e">
        <f aca="false">(N22/M22)*100</f>
        <v>#DIV/0!</v>
      </c>
    </row>
    <row r="23" customFormat="false" ht="28.1" hidden="true" customHeight="false" outlineLevel="0" collapsed="false">
      <c r="A23" s="127" t="s">
        <v>93</v>
      </c>
      <c r="B23" s="128" t="s">
        <v>1832</v>
      </c>
      <c r="C23" s="127" t="s">
        <v>1127</v>
      </c>
      <c r="D23" s="260"/>
      <c r="E23" s="261"/>
      <c r="F23" s="381" t="e">
        <f aca="false">(E23/D23)*100</f>
        <v>#DIV/0!</v>
      </c>
      <c r="G23" s="263"/>
      <c r="H23" s="264"/>
      <c r="I23" s="382" t="e">
        <f aca="false">(H23/G23)*100</f>
        <v>#DIV/0!</v>
      </c>
      <c r="J23" s="264"/>
      <c r="K23" s="264"/>
      <c r="L23" s="382" t="e">
        <f aca="false">(K23/J23)*100</f>
        <v>#DIV/0!</v>
      </c>
      <c r="M23" s="263"/>
      <c r="N23" s="264"/>
      <c r="O23" s="382" t="e">
        <f aca="false">(N23/M23)*100</f>
        <v>#DIV/0!</v>
      </c>
    </row>
    <row r="24" s="21" customFormat="true" ht="28.1" hidden="true" customHeight="false" outlineLevel="0" collapsed="false">
      <c r="A24" s="108" t="s">
        <v>93</v>
      </c>
      <c r="B24" s="108" t="s">
        <v>163</v>
      </c>
      <c r="C24" s="108" t="s">
        <v>1129</v>
      </c>
      <c r="D24" s="265"/>
      <c r="E24" s="266"/>
      <c r="F24" s="267" t="e">
        <f aca="false">(E24/D24)*100</f>
        <v>#DIV/0!</v>
      </c>
      <c r="G24" s="265"/>
      <c r="H24" s="282"/>
      <c r="I24" s="267" t="e">
        <f aca="false">(H24/G24)*100</f>
        <v>#DIV/0!</v>
      </c>
      <c r="J24" s="282"/>
      <c r="K24" s="266"/>
      <c r="L24" s="267" t="e">
        <f aca="false">(K24/J24)*100</f>
        <v>#DIV/0!</v>
      </c>
      <c r="M24" s="265"/>
      <c r="N24" s="266"/>
      <c r="O24" s="267" t="e">
        <f aca="false">(N24/M24)*100</f>
        <v>#DIV/0!</v>
      </c>
    </row>
    <row r="25" customFormat="false" ht="28.1" hidden="true" customHeight="false" outlineLevel="0" collapsed="false">
      <c r="A25" s="127" t="s">
        <v>93</v>
      </c>
      <c r="B25" s="128" t="s">
        <v>108</v>
      </c>
      <c r="C25" s="127" t="s">
        <v>1129</v>
      </c>
      <c r="D25" s="260"/>
      <c r="E25" s="261"/>
      <c r="F25" s="381" t="e">
        <f aca="false">(E25/D25)*100</f>
        <v>#DIV/0!</v>
      </c>
      <c r="G25" s="263"/>
      <c r="H25" s="264"/>
      <c r="I25" s="382" t="e">
        <f aca="false">(H25/G25)*100</f>
        <v>#DIV/0!</v>
      </c>
      <c r="J25" s="264"/>
      <c r="K25" s="264"/>
      <c r="L25" s="382" t="e">
        <f aca="false">(K25/J25)*100</f>
        <v>#DIV/0!</v>
      </c>
      <c r="M25" s="263"/>
      <c r="N25" s="264"/>
      <c r="O25" s="382" t="e">
        <f aca="false">(N25/M25)*100</f>
        <v>#DIV/0!</v>
      </c>
    </row>
    <row r="26" customFormat="false" ht="28.1" hidden="true" customHeight="false" outlineLevel="0" collapsed="false">
      <c r="A26" s="127" t="s">
        <v>93</v>
      </c>
      <c r="B26" s="128" t="s">
        <v>113</v>
      </c>
      <c r="C26" s="127" t="s">
        <v>1132</v>
      </c>
      <c r="D26" s="260"/>
      <c r="E26" s="261"/>
      <c r="F26" s="381" t="e">
        <f aca="false">(E26/D26)*100</f>
        <v>#DIV/0!</v>
      </c>
      <c r="G26" s="263"/>
      <c r="H26" s="264"/>
      <c r="I26" s="382" t="e">
        <f aca="false">(H26/G26)*100</f>
        <v>#DIV/0!</v>
      </c>
      <c r="J26" s="264"/>
      <c r="K26" s="264"/>
      <c r="L26" s="382" t="e">
        <f aca="false">(K26/J26)*100</f>
        <v>#DIV/0!</v>
      </c>
      <c r="M26" s="263"/>
      <c r="N26" s="264"/>
      <c r="O26" s="382" t="e">
        <f aca="false">(N26/M26)*100</f>
        <v>#DIV/0!</v>
      </c>
    </row>
    <row r="27" s="21" customFormat="true" ht="28.1" hidden="true" customHeight="false" outlineLevel="0" collapsed="false">
      <c r="A27" s="108" t="s">
        <v>93</v>
      </c>
      <c r="B27" s="108" t="s">
        <v>163</v>
      </c>
      <c r="C27" s="108" t="s">
        <v>1134</v>
      </c>
      <c r="D27" s="265"/>
      <c r="E27" s="266"/>
      <c r="F27" s="267" t="e">
        <f aca="false">(E27/D27)*100</f>
        <v>#DIV/0!</v>
      </c>
      <c r="G27" s="265"/>
      <c r="H27" s="282"/>
      <c r="I27" s="267" t="e">
        <f aca="false">(H27/G27)*100</f>
        <v>#DIV/0!</v>
      </c>
      <c r="J27" s="282"/>
      <c r="K27" s="266"/>
      <c r="L27" s="267" t="e">
        <f aca="false">(K27/J27)*100</f>
        <v>#DIV/0!</v>
      </c>
      <c r="M27" s="265"/>
      <c r="N27" s="266"/>
      <c r="O27" s="267" t="e">
        <f aca="false">(N27/M27)*100</f>
        <v>#DIV/0!</v>
      </c>
    </row>
    <row r="28" customFormat="false" ht="28.1" hidden="true" customHeight="false" outlineLevel="0" collapsed="false">
      <c r="A28" s="127" t="s">
        <v>93</v>
      </c>
      <c r="B28" s="128" t="s">
        <v>146</v>
      </c>
      <c r="C28" s="127" t="s">
        <v>1134</v>
      </c>
      <c r="D28" s="260"/>
      <c r="E28" s="261"/>
      <c r="F28" s="262" t="e">
        <f aca="false">(E28/D28)*100</f>
        <v>#DIV/0!</v>
      </c>
      <c r="G28" s="263"/>
      <c r="H28" s="390"/>
      <c r="I28" s="267" t="e">
        <f aca="false">(H28/G28)*100</f>
        <v>#DIV/0!</v>
      </c>
      <c r="J28" s="281"/>
      <c r="K28" s="264"/>
      <c r="L28" s="267" t="e">
        <f aca="false">(K28/J28)*100</f>
        <v>#DIV/0!</v>
      </c>
      <c r="M28" s="263"/>
      <c r="N28" s="264"/>
      <c r="O28" s="267" t="e">
        <f aca="false">(N28/M28)*100</f>
        <v>#DIV/0!</v>
      </c>
    </row>
    <row r="29" s="21" customFormat="true" ht="28.1" hidden="true" customHeight="false" outlineLevel="0" collapsed="false">
      <c r="A29" s="108" t="s">
        <v>93</v>
      </c>
      <c r="B29" s="108" t="s">
        <v>108</v>
      </c>
      <c r="C29" s="108" t="s">
        <v>1129</v>
      </c>
      <c r="D29" s="265"/>
      <c r="E29" s="266"/>
      <c r="F29" s="267" t="e">
        <f aca="false">(E29/D29)*100</f>
        <v>#DIV/0!</v>
      </c>
      <c r="G29" s="265"/>
      <c r="H29" s="266"/>
      <c r="I29" s="267" t="e">
        <f aca="false">(H29/G29)*100</f>
        <v>#DIV/0!</v>
      </c>
      <c r="J29" s="266"/>
      <c r="K29" s="266"/>
      <c r="L29" s="267" t="e">
        <f aca="false">(K29/J29)*100</f>
        <v>#DIV/0!</v>
      </c>
      <c r="M29" s="265"/>
      <c r="N29" s="266"/>
      <c r="O29" s="267" t="e">
        <f aca="false">(N29/M29)*100</f>
        <v>#DIV/0!</v>
      </c>
    </row>
    <row r="30" s="174" customFormat="true" ht="28.1" hidden="true" customHeight="false" outlineLevel="0" collapsed="false">
      <c r="A30" s="106" t="s">
        <v>93</v>
      </c>
      <c r="B30" s="106" t="s">
        <v>125</v>
      </c>
      <c r="C30" s="106" t="s">
        <v>1138</v>
      </c>
      <c r="D30" s="296"/>
      <c r="E30" s="294"/>
      <c r="F30" s="295" t="e">
        <f aca="false">(E30/D30)*100</f>
        <v>#DIV/0!</v>
      </c>
      <c r="G30" s="296"/>
      <c r="H30" s="300"/>
      <c r="I30" s="295" t="e">
        <f aca="false">(H30/G30)*100</f>
        <v>#DIV/0!</v>
      </c>
      <c r="J30" s="300"/>
      <c r="K30" s="294"/>
      <c r="L30" s="295" t="e">
        <f aca="false">(K30/J30)*100</f>
        <v>#DIV/0!</v>
      </c>
      <c r="M30" s="296"/>
      <c r="N30" s="294"/>
      <c r="O30" s="295" t="e">
        <f aca="false">(N30/M30)*100</f>
        <v>#DIV/0!</v>
      </c>
    </row>
    <row r="31" s="21" customFormat="true" ht="28.1" hidden="true" customHeight="false" outlineLevel="0" collapsed="false">
      <c r="A31" s="108" t="s">
        <v>93</v>
      </c>
      <c r="B31" s="108" t="s">
        <v>1035</v>
      </c>
      <c r="C31" s="108" t="s">
        <v>1138</v>
      </c>
      <c r="D31" s="265"/>
      <c r="E31" s="266"/>
      <c r="F31" s="382" t="e">
        <f aca="false">(E31/D31)*100</f>
        <v>#DIV/0!</v>
      </c>
      <c r="G31" s="265"/>
      <c r="H31" s="282"/>
      <c r="I31" s="382" t="e">
        <f aca="false">(H31/G31)*100</f>
        <v>#DIV/0!</v>
      </c>
      <c r="J31" s="282"/>
      <c r="K31" s="266"/>
      <c r="L31" s="382" t="e">
        <f aca="false">(K31/J31)*100</f>
        <v>#DIV/0!</v>
      </c>
      <c r="M31" s="265"/>
      <c r="N31" s="266"/>
      <c r="O31" s="382" t="e">
        <f aca="false">(N31/M31)*100</f>
        <v>#DIV/0!</v>
      </c>
    </row>
    <row r="32" s="21" customFormat="true" ht="28.1" hidden="true" customHeight="false" outlineLevel="0" collapsed="false">
      <c r="A32" s="108" t="s">
        <v>93</v>
      </c>
      <c r="B32" s="108" t="s">
        <v>131</v>
      </c>
      <c r="C32" s="108" t="s">
        <v>1138</v>
      </c>
      <c r="D32" s="265"/>
      <c r="E32" s="266"/>
      <c r="F32" s="267" t="e">
        <f aca="false">(E32/D32)*100</f>
        <v>#DIV/0!</v>
      </c>
      <c r="G32" s="265"/>
      <c r="H32" s="266"/>
      <c r="I32" s="267" t="e">
        <f aca="false">(H32/G32)*100</f>
        <v>#DIV/0!</v>
      </c>
      <c r="J32" s="266"/>
      <c r="K32" s="266"/>
      <c r="L32" s="267" t="e">
        <f aca="false">(K32/J32)*100</f>
        <v>#DIV/0!</v>
      </c>
      <c r="M32" s="265"/>
      <c r="N32" s="266"/>
      <c r="O32" s="267" t="e">
        <f aca="false">(N32/M32)*100</f>
        <v>#DIV/0!</v>
      </c>
    </row>
    <row r="33" customFormat="false" ht="28.1" hidden="true" customHeight="false" outlineLevel="0" collapsed="false">
      <c r="A33" s="127" t="s">
        <v>93</v>
      </c>
      <c r="B33" s="128" t="s">
        <v>137</v>
      </c>
      <c r="C33" s="127" t="s">
        <v>1142</v>
      </c>
      <c r="D33" s="260"/>
      <c r="E33" s="261"/>
      <c r="F33" s="262" t="e">
        <f aca="false">(E33/D33)*100</f>
        <v>#DIV/0!</v>
      </c>
      <c r="G33" s="263"/>
      <c r="H33" s="264"/>
      <c r="I33" s="267" t="e">
        <f aca="false">(H33/G33)*100</f>
        <v>#DIV/0!</v>
      </c>
      <c r="J33" s="264"/>
      <c r="K33" s="264"/>
      <c r="L33" s="267" t="e">
        <f aca="false">(K33/J33)*100</f>
        <v>#DIV/0!</v>
      </c>
      <c r="M33" s="263"/>
      <c r="N33" s="264"/>
      <c r="O33" s="267" t="e">
        <f aca="false">(N33/M33)*100</f>
        <v>#DIV/0!</v>
      </c>
    </row>
    <row r="34" customFormat="false" ht="28.1" hidden="true" customHeight="false" outlineLevel="0" collapsed="false">
      <c r="A34" s="383" t="s">
        <v>93</v>
      </c>
      <c r="B34" s="128" t="s">
        <v>1114</v>
      </c>
      <c r="C34" s="383" t="s">
        <v>1144</v>
      </c>
      <c r="D34" s="384"/>
      <c r="E34" s="385"/>
      <c r="F34" s="386" t="e">
        <f aca="false">(E34/D34)*100</f>
        <v>#DIV/0!</v>
      </c>
      <c r="G34" s="387"/>
      <c r="H34" s="388"/>
      <c r="I34" s="389" t="e">
        <f aca="false">(H34/G34)*100</f>
        <v>#DIV/0!</v>
      </c>
      <c r="J34" s="388"/>
      <c r="K34" s="388"/>
      <c r="L34" s="389" t="e">
        <f aca="false">(K34/J34)*100</f>
        <v>#DIV/0!</v>
      </c>
      <c r="M34" s="387"/>
      <c r="N34" s="388"/>
      <c r="O34" s="389" t="e">
        <f aca="false">(N34/M34)*100</f>
        <v>#DIV/0!</v>
      </c>
    </row>
    <row r="35" customFormat="false" ht="28.1" hidden="true" customHeight="false" outlineLevel="0" collapsed="false">
      <c r="A35" s="383" t="s">
        <v>93</v>
      </c>
      <c r="B35" s="128" t="s">
        <v>1114</v>
      </c>
      <c r="C35" s="383" t="s">
        <v>1146</v>
      </c>
      <c r="D35" s="384"/>
      <c r="E35" s="385"/>
      <c r="F35" s="386" t="e">
        <f aca="false">(E35/D35)*100</f>
        <v>#DIV/0!</v>
      </c>
      <c r="G35" s="387"/>
      <c r="H35" s="388"/>
      <c r="I35" s="389" t="e">
        <f aca="false">(H35/G35)*100</f>
        <v>#DIV/0!</v>
      </c>
      <c r="J35" s="388"/>
      <c r="K35" s="388"/>
      <c r="L35" s="389" t="e">
        <f aca="false">(K35/J35)*100</f>
        <v>#DIV/0!</v>
      </c>
      <c r="M35" s="387"/>
      <c r="N35" s="388"/>
      <c r="O35" s="389" t="e">
        <f aca="false">(N35/M35)*100</f>
        <v>#DIV/0!</v>
      </c>
    </row>
    <row r="36" s="21" customFormat="true" ht="28.1" hidden="true" customHeight="false" outlineLevel="0" collapsed="false">
      <c r="A36" s="108" t="s">
        <v>93</v>
      </c>
      <c r="B36" s="108" t="s">
        <v>1015</v>
      </c>
      <c r="C36" s="108" t="s">
        <v>1148</v>
      </c>
      <c r="D36" s="265"/>
      <c r="E36" s="266"/>
      <c r="F36" s="267" t="e">
        <f aca="false">(E36/D36)*100</f>
        <v>#DIV/0!</v>
      </c>
      <c r="G36" s="265"/>
      <c r="H36" s="266"/>
      <c r="I36" s="267" t="e">
        <f aca="false">(H36/G36)*100</f>
        <v>#DIV/0!</v>
      </c>
      <c r="J36" s="266"/>
      <c r="K36" s="266"/>
      <c r="L36" s="267" t="e">
        <f aca="false">(K36/J36)*100</f>
        <v>#DIV/0!</v>
      </c>
      <c r="M36" s="265"/>
      <c r="N36" s="266"/>
      <c r="O36" s="267" t="e">
        <f aca="false">(N36/M36)*100</f>
        <v>#DIV/0!</v>
      </c>
    </row>
    <row r="37" customFormat="false" ht="28.1" hidden="true" customHeight="false" outlineLevel="0" collapsed="false">
      <c r="A37" s="383" t="s">
        <v>93</v>
      </c>
      <c r="B37" s="128" t="s">
        <v>1114</v>
      </c>
      <c r="C37" s="383" t="s">
        <v>1150</v>
      </c>
      <c r="D37" s="384"/>
      <c r="E37" s="385"/>
      <c r="F37" s="386" t="e">
        <f aca="false">(E37/D37)*100</f>
        <v>#DIV/0!</v>
      </c>
      <c r="G37" s="387"/>
      <c r="H37" s="388"/>
      <c r="I37" s="389" t="e">
        <f aca="false">(H37/G37)*100</f>
        <v>#DIV/0!</v>
      </c>
      <c r="J37" s="388"/>
      <c r="K37" s="388"/>
      <c r="L37" s="389" t="e">
        <f aca="false">(K37/J37)*100</f>
        <v>#DIV/0!</v>
      </c>
      <c r="M37" s="387"/>
      <c r="N37" s="388"/>
      <c r="O37" s="389" t="e">
        <f aca="false">(N37/M37)*100</f>
        <v>#DIV/0!</v>
      </c>
    </row>
    <row r="38" customFormat="false" ht="28.1" hidden="true" customHeight="false" outlineLevel="0" collapsed="false">
      <c r="A38" s="383" t="s">
        <v>93</v>
      </c>
      <c r="B38" s="128" t="s">
        <v>1114</v>
      </c>
      <c r="C38" s="383" t="s">
        <v>1152</v>
      </c>
      <c r="D38" s="384"/>
      <c r="E38" s="385"/>
      <c r="F38" s="386" t="e">
        <f aca="false">(E38/D38)*100</f>
        <v>#DIV/0!</v>
      </c>
      <c r="G38" s="387"/>
      <c r="H38" s="388"/>
      <c r="I38" s="389" t="e">
        <f aca="false">(H38/G38)*100</f>
        <v>#DIV/0!</v>
      </c>
      <c r="J38" s="388"/>
      <c r="K38" s="388"/>
      <c r="L38" s="389" t="e">
        <f aca="false">(K38/J38)*100</f>
        <v>#DIV/0!</v>
      </c>
      <c r="M38" s="387"/>
      <c r="N38" s="388"/>
      <c r="O38" s="389" t="e">
        <f aca="false">(N38/M38)*100</f>
        <v>#DIV/0!</v>
      </c>
    </row>
    <row r="39" customFormat="false" ht="28.1" hidden="true" customHeight="false" outlineLevel="0" collapsed="false">
      <c r="A39" s="383" t="s">
        <v>93</v>
      </c>
      <c r="B39" s="128" t="s">
        <v>1114</v>
      </c>
      <c r="C39" s="383" t="s">
        <v>1154</v>
      </c>
      <c r="D39" s="384"/>
      <c r="E39" s="385"/>
      <c r="F39" s="386" t="e">
        <f aca="false">(E39/D39)*100</f>
        <v>#DIV/0!</v>
      </c>
      <c r="G39" s="387"/>
      <c r="H39" s="388"/>
      <c r="I39" s="389" t="e">
        <f aca="false">(H39/G39)*100</f>
        <v>#DIV/0!</v>
      </c>
      <c r="J39" s="388"/>
      <c r="K39" s="388"/>
      <c r="L39" s="389" t="e">
        <f aca="false">(K39/J39)*100</f>
        <v>#DIV/0!</v>
      </c>
      <c r="M39" s="387"/>
      <c r="N39" s="388"/>
      <c r="O39" s="389" t="e">
        <f aca="false">(N39/M39)*100</f>
        <v>#DIV/0!</v>
      </c>
    </row>
    <row r="40" s="21" customFormat="true" ht="37.5" hidden="true" customHeight="false" outlineLevel="0" collapsed="false">
      <c r="A40" s="108" t="s">
        <v>180</v>
      </c>
      <c r="B40" s="108" t="s">
        <v>181</v>
      </c>
      <c r="C40" s="108" t="s">
        <v>1833</v>
      </c>
      <c r="D40" s="265"/>
      <c r="E40" s="266"/>
      <c r="F40" s="267" t="e">
        <f aca="false">(E40/D40)*100</f>
        <v>#DIV/0!</v>
      </c>
      <c r="G40" s="265"/>
      <c r="H40" s="266"/>
      <c r="I40" s="267" t="e">
        <f aca="false">(H40/G40)*100</f>
        <v>#DIV/0!</v>
      </c>
      <c r="J40" s="266"/>
      <c r="K40" s="266"/>
      <c r="L40" s="267" t="e">
        <f aca="false">(K40/J40)*100</f>
        <v>#DIV/0!</v>
      </c>
      <c r="M40" s="265"/>
      <c r="N40" s="266"/>
      <c r="O40" s="267" t="e">
        <f aca="false">(N40/M40)*100</f>
        <v>#DIV/0!</v>
      </c>
    </row>
    <row r="41" s="21" customFormat="true" ht="37.5" hidden="true" customHeight="false" outlineLevel="0" collapsed="false">
      <c r="A41" s="108" t="s">
        <v>180</v>
      </c>
      <c r="B41" s="108" t="s">
        <v>181</v>
      </c>
      <c r="C41" s="108" t="s">
        <v>1834</v>
      </c>
      <c r="D41" s="265"/>
      <c r="E41" s="266"/>
      <c r="F41" s="267" t="e">
        <f aca="false">(E41/D41)*100</f>
        <v>#DIV/0!</v>
      </c>
      <c r="G41" s="265"/>
      <c r="H41" s="266"/>
      <c r="I41" s="267" t="e">
        <f aca="false">(H41/G41)*100</f>
        <v>#DIV/0!</v>
      </c>
      <c r="J41" s="266"/>
      <c r="K41" s="266"/>
      <c r="L41" s="267" t="e">
        <f aca="false">(K41/J41)*100</f>
        <v>#DIV/0!</v>
      </c>
      <c r="M41" s="265"/>
      <c r="N41" s="266"/>
      <c r="O41" s="267" t="e">
        <f aca="false">(N41/M41)*100</f>
        <v>#DIV/0!</v>
      </c>
    </row>
    <row r="42" s="21" customFormat="true" ht="37.5" hidden="true" customHeight="false" outlineLevel="0" collapsed="false">
      <c r="A42" s="108" t="s">
        <v>180</v>
      </c>
      <c r="B42" s="108" t="s">
        <v>181</v>
      </c>
      <c r="C42" s="108" t="s">
        <v>1835</v>
      </c>
      <c r="D42" s="265"/>
      <c r="E42" s="266"/>
      <c r="F42" s="267" t="e">
        <f aca="false">(E42/D42)*100</f>
        <v>#DIV/0!</v>
      </c>
      <c r="G42" s="265"/>
      <c r="H42" s="266"/>
      <c r="I42" s="267" t="e">
        <f aca="false">(H42/G42)*100</f>
        <v>#DIV/0!</v>
      </c>
      <c r="J42" s="266"/>
      <c r="K42" s="266"/>
      <c r="L42" s="267" t="e">
        <f aca="false">(K42/J42)*100</f>
        <v>#DIV/0!</v>
      </c>
      <c r="M42" s="265"/>
      <c r="N42" s="266"/>
      <c r="O42" s="267" t="e">
        <f aca="false">(N42/M42)*100</f>
        <v>#DIV/0!</v>
      </c>
    </row>
    <row r="43" s="21" customFormat="true" ht="37.5" hidden="true" customHeight="false" outlineLevel="0" collapsed="false">
      <c r="A43" s="108" t="s">
        <v>180</v>
      </c>
      <c r="B43" s="108" t="s">
        <v>181</v>
      </c>
      <c r="C43" s="108" t="s">
        <v>1836</v>
      </c>
      <c r="D43" s="265"/>
      <c r="E43" s="266"/>
      <c r="F43" s="267" t="e">
        <f aca="false">(E43/D43)*100</f>
        <v>#DIV/0!</v>
      </c>
      <c r="G43" s="265"/>
      <c r="H43" s="266"/>
      <c r="I43" s="267" t="e">
        <f aca="false">(H43/G43)*100</f>
        <v>#DIV/0!</v>
      </c>
      <c r="J43" s="266"/>
      <c r="K43" s="266"/>
      <c r="L43" s="267" t="e">
        <f aca="false">(K43/J43)*100</f>
        <v>#DIV/0!</v>
      </c>
      <c r="M43" s="265"/>
      <c r="N43" s="266"/>
      <c r="O43" s="267" t="e">
        <f aca="false">(N43/M43)*100</f>
        <v>#DIV/0!</v>
      </c>
    </row>
    <row r="44" s="21" customFormat="true" ht="37.5" hidden="true" customHeight="false" outlineLevel="0" collapsed="false">
      <c r="A44" s="108" t="s">
        <v>180</v>
      </c>
      <c r="B44" s="108" t="s">
        <v>181</v>
      </c>
      <c r="C44" s="108" t="s">
        <v>1837</v>
      </c>
      <c r="D44" s="265"/>
      <c r="E44" s="266"/>
      <c r="F44" s="267" t="e">
        <f aca="false">(E44/D44)*100</f>
        <v>#DIV/0!</v>
      </c>
      <c r="G44" s="265"/>
      <c r="H44" s="266"/>
      <c r="I44" s="267" t="e">
        <f aca="false">(H44/G44)*100</f>
        <v>#DIV/0!</v>
      </c>
      <c r="J44" s="266"/>
      <c r="K44" s="266"/>
      <c r="L44" s="267" t="e">
        <f aca="false">(K44/J44)*100</f>
        <v>#DIV/0!</v>
      </c>
      <c r="M44" s="265"/>
      <c r="N44" s="266"/>
      <c r="O44" s="267" t="e">
        <f aca="false">(N44/M44)*100</f>
        <v>#DIV/0!</v>
      </c>
    </row>
    <row r="45" s="21" customFormat="true" ht="28.1" hidden="true" customHeight="false" outlineLevel="0" collapsed="false">
      <c r="A45" s="108" t="s">
        <v>190</v>
      </c>
      <c r="B45" s="108" t="s">
        <v>191</v>
      </c>
      <c r="C45" s="108" t="s">
        <v>1166</v>
      </c>
      <c r="D45" s="265"/>
      <c r="E45" s="266"/>
      <c r="F45" s="382" t="e">
        <f aca="false">(E45/D45)*100</f>
        <v>#DIV/0!</v>
      </c>
      <c r="G45" s="265"/>
      <c r="H45" s="266"/>
      <c r="I45" s="382" t="e">
        <f aca="false">(H45/G45)*100</f>
        <v>#DIV/0!</v>
      </c>
      <c r="J45" s="266"/>
      <c r="K45" s="266"/>
      <c r="L45" s="382" t="e">
        <f aca="false">(K45/J45)*100</f>
        <v>#DIV/0!</v>
      </c>
      <c r="M45" s="265"/>
      <c r="N45" s="266"/>
      <c r="O45" s="382" t="e">
        <f aca="false">(N45/M45)*100</f>
        <v>#DIV/0!</v>
      </c>
    </row>
    <row r="46" s="21" customFormat="true" ht="28.1" hidden="true" customHeight="false" outlineLevel="0" collapsed="false">
      <c r="A46" s="108" t="s">
        <v>190</v>
      </c>
      <c r="B46" s="108" t="s">
        <v>1168</v>
      </c>
      <c r="C46" s="108" t="s">
        <v>1169</v>
      </c>
      <c r="D46" s="265"/>
      <c r="E46" s="266"/>
      <c r="F46" s="267" t="e">
        <f aca="false">(E46/D46)*100</f>
        <v>#DIV/0!</v>
      </c>
      <c r="G46" s="265"/>
      <c r="H46" s="266"/>
      <c r="I46" s="267" t="e">
        <f aca="false">(H46/G46)*100</f>
        <v>#DIV/0!</v>
      </c>
      <c r="J46" s="266"/>
      <c r="K46" s="266"/>
      <c r="L46" s="267" t="e">
        <f aca="false">(K46/J46)*100</f>
        <v>#DIV/0!</v>
      </c>
      <c r="M46" s="265"/>
      <c r="N46" s="266"/>
      <c r="O46" s="267" t="e">
        <f aca="false">(N46/M46)*100</f>
        <v>#DIV/0!</v>
      </c>
    </row>
    <row r="47" s="21" customFormat="true" ht="28.1" hidden="true" customHeight="false" outlineLevel="0" collapsed="false">
      <c r="A47" s="108" t="s">
        <v>190</v>
      </c>
      <c r="B47" s="108" t="s">
        <v>209</v>
      </c>
      <c r="C47" s="108" t="s">
        <v>1171</v>
      </c>
      <c r="D47" s="265"/>
      <c r="E47" s="266"/>
      <c r="F47" s="267" t="e">
        <f aca="false">(E47/D47)*100</f>
        <v>#DIV/0!</v>
      </c>
      <c r="G47" s="265"/>
      <c r="H47" s="266"/>
      <c r="I47" s="267" t="e">
        <f aca="false">(H47/G47)*100</f>
        <v>#DIV/0!</v>
      </c>
      <c r="J47" s="266"/>
      <c r="K47" s="266"/>
      <c r="L47" s="267" t="e">
        <f aca="false">(K47/J47)*100</f>
        <v>#DIV/0!</v>
      </c>
      <c r="M47" s="265"/>
      <c r="N47" s="266"/>
      <c r="O47" s="267" t="e">
        <f aca="false">(N47/M47)*100</f>
        <v>#DIV/0!</v>
      </c>
    </row>
    <row r="48" s="21" customFormat="true" ht="28.1" hidden="true" customHeight="false" outlineLevel="0" collapsed="false">
      <c r="A48" s="108" t="s">
        <v>190</v>
      </c>
      <c r="B48" s="108" t="s">
        <v>209</v>
      </c>
      <c r="C48" s="108" t="s">
        <v>1173</v>
      </c>
      <c r="D48" s="265"/>
      <c r="E48" s="266"/>
      <c r="F48" s="267" t="e">
        <f aca="false">(E48/D48)*100</f>
        <v>#DIV/0!</v>
      </c>
      <c r="G48" s="265"/>
      <c r="H48" s="266"/>
      <c r="I48" s="267" t="e">
        <f aca="false">(H48/G48)*100</f>
        <v>#DIV/0!</v>
      </c>
      <c r="J48" s="266"/>
      <c r="K48" s="266"/>
      <c r="L48" s="267" t="e">
        <f aca="false">(K48/J48)*100</f>
        <v>#DIV/0!</v>
      </c>
      <c r="M48" s="265"/>
      <c r="N48" s="266"/>
      <c r="O48" s="267" t="e">
        <f aca="false">(N48/M48)*100</f>
        <v>#DIV/0!</v>
      </c>
    </row>
    <row r="49" s="21" customFormat="true" ht="28.1" hidden="true" customHeight="false" outlineLevel="0" collapsed="false">
      <c r="A49" s="108" t="s">
        <v>190</v>
      </c>
      <c r="B49" s="108" t="s">
        <v>191</v>
      </c>
      <c r="C49" s="108" t="s">
        <v>1175</v>
      </c>
      <c r="D49" s="265"/>
      <c r="E49" s="266"/>
      <c r="F49" s="382" t="e">
        <f aca="false">(E49/D49)*100</f>
        <v>#DIV/0!</v>
      </c>
      <c r="G49" s="265"/>
      <c r="H49" s="266"/>
      <c r="I49" s="382" t="e">
        <f aca="false">(H49/G49)*100</f>
        <v>#DIV/0!</v>
      </c>
      <c r="J49" s="266"/>
      <c r="K49" s="266"/>
      <c r="L49" s="382" t="e">
        <f aca="false">(K49/J49)*100</f>
        <v>#DIV/0!</v>
      </c>
      <c r="M49" s="265"/>
      <c r="N49" s="266"/>
      <c r="O49" s="382" t="e">
        <f aca="false">(N49/M49)*100</f>
        <v>#DIV/0!</v>
      </c>
    </row>
    <row r="50" s="21" customFormat="true" ht="28.1" hidden="true" customHeight="false" outlineLevel="0" collapsed="false">
      <c r="A50" s="108" t="s">
        <v>190</v>
      </c>
      <c r="B50" s="108" t="s">
        <v>1168</v>
      </c>
      <c r="C50" s="108" t="s">
        <v>1177</v>
      </c>
      <c r="D50" s="265"/>
      <c r="E50" s="266"/>
      <c r="F50" s="267" t="e">
        <f aca="false">(E50/D50)*100</f>
        <v>#DIV/0!</v>
      </c>
      <c r="G50" s="265"/>
      <c r="H50" s="266"/>
      <c r="I50" s="267" t="e">
        <f aca="false">(H50/G50)*100</f>
        <v>#DIV/0!</v>
      </c>
      <c r="J50" s="266"/>
      <c r="K50" s="266"/>
      <c r="L50" s="267" t="e">
        <f aca="false">(K50/J50)*100</f>
        <v>#DIV/0!</v>
      </c>
      <c r="M50" s="265"/>
      <c r="N50" s="266"/>
      <c r="O50" s="267" t="e">
        <f aca="false">(N50/M50)*100</f>
        <v>#DIV/0!</v>
      </c>
    </row>
    <row r="51" s="21" customFormat="true" ht="28.1" hidden="true" customHeight="false" outlineLevel="0" collapsed="false">
      <c r="A51" s="108" t="s">
        <v>190</v>
      </c>
      <c r="B51" s="108" t="s">
        <v>209</v>
      </c>
      <c r="C51" s="108" t="s">
        <v>1179</v>
      </c>
      <c r="D51" s="265"/>
      <c r="E51" s="266"/>
      <c r="F51" s="267" t="e">
        <f aca="false">(E51/D51)*100</f>
        <v>#DIV/0!</v>
      </c>
      <c r="G51" s="265"/>
      <c r="H51" s="266"/>
      <c r="I51" s="267" t="e">
        <f aca="false">(H51/G51)*100</f>
        <v>#DIV/0!</v>
      </c>
      <c r="J51" s="266"/>
      <c r="K51" s="266"/>
      <c r="L51" s="267" t="e">
        <f aca="false">(K51/J51)*100</f>
        <v>#DIV/0!</v>
      </c>
      <c r="M51" s="265"/>
      <c r="N51" s="266"/>
      <c r="O51" s="267" t="e">
        <f aca="false">(N51/M51)*100</f>
        <v>#DIV/0!</v>
      </c>
    </row>
    <row r="52" s="21" customFormat="true" ht="28.1" hidden="true" customHeight="false" outlineLevel="0" collapsed="false">
      <c r="A52" s="108" t="s">
        <v>190</v>
      </c>
      <c r="B52" s="108" t="s">
        <v>1168</v>
      </c>
      <c r="C52" s="108" t="s">
        <v>1181</v>
      </c>
      <c r="D52" s="265"/>
      <c r="E52" s="266"/>
      <c r="F52" s="267" t="e">
        <f aca="false">(E52/D52)*100</f>
        <v>#DIV/0!</v>
      </c>
      <c r="G52" s="265"/>
      <c r="H52" s="266"/>
      <c r="I52" s="267" t="e">
        <f aca="false">(H52/G52)*100</f>
        <v>#DIV/0!</v>
      </c>
      <c r="J52" s="266"/>
      <c r="K52" s="266"/>
      <c r="L52" s="267" t="e">
        <f aca="false">(K52/J52)*100</f>
        <v>#DIV/0!</v>
      </c>
      <c r="M52" s="265"/>
      <c r="N52" s="266"/>
      <c r="O52" s="267" t="e">
        <f aca="false">(N52/M52)*100</f>
        <v>#DIV/0!</v>
      </c>
    </row>
    <row r="53" s="21" customFormat="true" ht="28.1" hidden="true" customHeight="false" outlineLevel="0" collapsed="false">
      <c r="A53" s="108" t="s">
        <v>190</v>
      </c>
      <c r="B53" s="108" t="s">
        <v>209</v>
      </c>
      <c r="C53" s="108" t="s">
        <v>1183</v>
      </c>
      <c r="D53" s="265"/>
      <c r="E53" s="266"/>
      <c r="F53" s="267" t="e">
        <f aca="false">(E53/D53)*100</f>
        <v>#DIV/0!</v>
      </c>
      <c r="G53" s="265"/>
      <c r="H53" s="266"/>
      <c r="I53" s="267" t="e">
        <f aca="false">(H53/G53)*100</f>
        <v>#DIV/0!</v>
      </c>
      <c r="J53" s="266"/>
      <c r="K53" s="266"/>
      <c r="L53" s="267" t="e">
        <f aca="false">(K53/J53)*100</f>
        <v>#DIV/0!</v>
      </c>
      <c r="M53" s="265"/>
      <c r="N53" s="266"/>
      <c r="O53" s="267" t="e">
        <f aca="false">(N53/M53)*100</f>
        <v>#DIV/0!</v>
      </c>
    </row>
    <row r="54" s="21" customFormat="true" ht="28.1" hidden="true" customHeight="false" outlineLevel="0" collapsed="false">
      <c r="A54" s="108" t="s">
        <v>190</v>
      </c>
      <c r="B54" s="108" t="s">
        <v>1168</v>
      </c>
      <c r="C54" s="108" t="s">
        <v>1185</v>
      </c>
      <c r="D54" s="265"/>
      <c r="E54" s="266"/>
      <c r="F54" s="267" t="e">
        <f aca="false">(E54/D54)*100</f>
        <v>#DIV/0!</v>
      </c>
      <c r="G54" s="265"/>
      <c r="H54" s="266"/>
      <c r="I54" s="267" t="e">
        <f aca="false">(H54/G54)*100</f>
        <v>#DIV/0!</v>
      </c>
      <c r="J54" s="266"/>
      <c r="K54" s="266"/>
      <c r="L54" s="267" t="e">
        <f aca="false">(K54/J54)*100</f>
        <v>#DIV/0!</v>
      </c>
      <c r="M54" s="265"/>
      <c r="N54" s="266"/>
      <c r="O54" s="267" t="e">
        <f aca="false">(N54/M54)*100</f>
        <v>#DIV/0!</v>
      </c>
    </row>
    <row r="55" s="21" customFormat="true" ht="28.1" hidden="true" customHeight="false" outlineLevel="0" collapsed="false">
      <c r="A55" s="108" t="s">
        <v>190</v>
      </c>
      <c r="B55" s="108" t="s">
        <v>1168</v>
      </c>
      <c r="C55" s="108" t="s">
        <v>1187</v>
      </c>
      <c r="D55" s="265"/>
      <c r="E55" s="266"/>
      <c r="F55" s="267" t="e">
        <f aca="false">(E55/D55)*100</f>
        <v>#DIV/0!</v>
      </c>
      <c r="G55" s="265"/>
      <c r="H55" s="266"/>
      <c r="I55" s="267" t="e">
        <f aca="false">(H55/G55)*100</f>
        <v>#DIV/0!</v>
      </c>
      <c r="J55" s="266"/>
      <c r="K55" s="266"/>
      <c r="L55" s="267" t="e">
        <f aca="false">(K55/J55)*100</f>
        <v>#DIV/0!</v>
      </c>
      <c r="M55" s="265"/>
      <c r="N55" s="266"/>
      <c r="O55" s="267" t="e">
        <f aca="false">(N55/M55)*100</f>
        <v>#DIV/0!</v>
      </c>
    </row>
    <row r="56" s="21" customFormat="true" ht="28.1" hidden="true" customHeight="false" outlineLevel="0" collapsed="false">
      <c r="A56" s="108" t="s">
        <v>190</v>
      </c>
      <c r="B56" s="108" t="s">
        <v>191</v>
      </c>
      <c r="C56" s="108" t="s">
        <v>1189</v>
      </c>
      <c r="D56" s="265"/>
      <c r="E56" s="266"/>
      <c r="F56" s="382" t="e">
        <f aca="false">(E56/D56)*100</f>
        <v>#DIV/0!</v>
      </c>
      <c r="G56" s="265"/>
      <c r="H56" s="266"/>
      <c r="I56" s="382" t="e">
        <f aca="false">(H56/G56)*100</f>
        <v>#DIV/0!</v>
      </c>
      <c r="J56" s="266"/>
      <c r="K56" s="266"/>
      <c r="L56" s="382" t="e">
        <f aca="false">(K56/J56)*100</f>
        <v>#DIV/0!</v>
      </c>
      <c r="M56" s="265"/>
      <c r="N56" s="266"/>
      <c r="O56" s="382" t="e">
        <f aca="false">(N56/M56)*100</f>
        <v>#DIV/0!</v>
      </c>
    </row>
    <row r="57" s="21" customFormat="true" ht="28.1" hidden="true" customHeight="false" outlineLevel="0" collapsed="false">
      <c r="A57" s="108" t="s">
        <v>190</v>
      </c>
      <c r="B57" s="108" t="s">
        <v>191</v>
      </c>
      <c r="C57" s="108" t="s">
        <v>1191</v>
      </c>
      <c r="D57" s="265"/>
      <c r="E57" s="266"/>
      <c r="F57" s="382" t="e">
        <f aca="false">(E57/D57)*100</f>
        <v>#DIV/0!</v>
      </c>
      <c r="G57" s="265"/>
      <c r="H57" s="266"/>
      <c r="I57" s="382" t="e">
        <f aca="false">(H57/G57)*100</f>
        <v>#DIV/0!</v>
      </c>
      <c r="J57" s="266"/>
      <c r="K57" s="266"/>
      <c r="L57" s="382" t="e">
        <f aca="false">(K57/J57)*100</f>
        <v>#DIV/0!</v>
      </c>
      <c r="M57" s="265"/>
      <c r="N57" s="266"/>
      <c r="O57" s="382" t="e">
        <f aca="false">(N57/M57)*100</f>
        <v>#DIV/0!</v>
      </c>
    </row>
    <row r="58" customFormat="false" ht="37.5" hidden="true" customHeight="false" outlineLevel="0" collapsed="false">
      <c r="A58" s="127" t="s">
        <v>217</v>
      </c>
      <c r="B58" s="128" t="s">
        <v>240</v>
      </c>
      <c r="C58" s="127" t="s">
        <v>1193</v>
      </c>
      <c r="D58" s="265"/>
      <c r="E58" s="266"/>
      <c r="F58" s="381" t="e">
        <f aca="false">(E58/D58)*100</f>
        <v>#DIV/0!</v>
      </c>
      <c r="G58" s="265"/>
      <c r="H58" s="266"/>
      <c r="I58" s="382" t="e">
        <f aca="false">(H58/G58)*100</f>
        <v>#DIV/0!</v>
      </c>
      <c r="J58" s="266"/>
      <c r="K58" s="266"/>
      <c r="L58" s="382" t="e">
        <f aca="false">(K58/J58)*100</f>
        <v>#DIV/0!</v>
      </c>
      <c r="M58" s="265"/>
      <c r="N58" s="266"/>
      <c r="O58" s="382" t="e">
        <f aca="false">(N58/M58)*100</f>
        <v>#DIV/0!</v>
      </c>
    </row>
    <row r="59" s="21" customFormat="true" ht="37.5" hidden="true" customHeight="false" outlineLevel="0" collapsed="false">
      <c r="A59" s="108" t="s">
        <v>217</v>
      </c>
      <c r="B59" s="108" t="s">
        <v>1838</v>
      </c>
      <c r="C59" s="108" t="s">
        <v>1195</v>
      </c>
      <c r="D59" s="265"/>
      <c r="E59" s="266"/>
      <c r="F59" s="267" t="e">
        <f aca="false">(E59/D59)*100</f>
        <v>#DIV/0!</v>
      </c>
      <c r="G59" s="265"/>
      <c r="H59" s="266"/>
      <c r="I59" s="267" t="e">
        <f aca="false">(H59/G59)*100</f>
        <v>#DIV/0!</v>
      </c>
      <c r="J59" s="266"/>
      <c r="K59" s="266"/>
      <c r="L59" s="267" t="e">
        <f aca="false">(K59/J59)*100</f>
        <v>#DIV/0!</v>
      </c>
      <c r="M59" s="265"/>
      <c r="N59" s="266"/>
      <c r="O59" s="267" t="e">
        <f aca="false">(N59/M59)*100</f>
        <v>#DIV/0!</v>
      </c>
    </row>
    <row r="60" s="21" customFormat="true" ht="37.5" hidden="true" customHeight="false" outlineLevel="0" collapsed="false">
      <c r="A60" s="108" t="s">
        <v>217</v>
      </c>
      <c r="B60" s="108" t="s">
        <v>1838</v>
      </c>
      <c r="C60" s="108" t="s">
        <v>1197</v>
      </c>
      <c r="D60" s="265"/>
      <c r="E60" s="266"/>
      <c r="F60" s="267" t="e">
        <f aca="false">(E60/D60)*100</f>
        <v>#DIV/0!</v>
      </c>
      <c r="G60" s="265"/>
      <c r="H60" s="266"/>
      <c r="I60" s="267" t="e">
        <f aca="false">(H60/G60)*100</f>
        <v>#DIV/0!</v>
      </c>
      <c r="J60" s="266"/>
      <c r="K60" s="266"/>
      <c r="L60" s="267" t="e">
        <f aca="false">(K60/J60)*100</f>
        <v>#DIV/0!</v>
      </c>
      <c r="M60" s="265"/>
      <c r="N60" s="266"/>
      <c r="O60" s="267" t="e">
        <f aca="false">(N60/M60)*100</f>
        <v>#DIV/0!</v>
      </c>
    </row>
    <row r="61" s="21" customFormat="true" ht="37.5" hidden="true" customHeight="false" outlineLevel="0" collapsed="false">
      <c r="A61" s="108" t="s">
        <v>217</v>
      </c>
      <c r="B61" s="108" t="s">
        <v>1838</v>
      </c>
      <c r="C61" s="108" t="s">
        <v>1199</v>
      </c>
      <c r="D61" s="265"/>
      <c r="E61" s="266"/>
      <c r="F61" s="267" t="e">
        <f aca="false">(E61/D61)*100</f>
        <v>#DIV/0!</v>
      </c>
      <c r="G61" s="265"/>
      <c r="H61" s="266"/>
      <c r="I61" s="267" t="e">
        <f aca="false">(H61/G61)*100</f>
        <v>#DIV/0!</v>
      </c>
      <c r="J61" s="266"/>
      <c r="K61" s="266"/>
      <c r="L61" s="267" t="e">
        <f aca="false">(K61/J61)*100</f>
        <v>#DIV/0!</v>
      </c>
      <c r="M61" s="265"/>
      <c r="N61" s="266"/>
      <c r="O61" s="267" t="e">
        <f aca="false">(N61/M61)*100</f>
        <v>#DIV/0!</v>
      </c>
    </row>
    <row r="62" s="21" customFormat="true" ht="28.1" hidden="true" customHeight="false" outlineLevel="0" collapsed="false">
      <c r="A62" s="108" t="s">
        <v>217</v>
      </c>
      <c r="B62" s="108" t="s">
        <v>259</v>
      </c>
      <c r="C62" s="108" t="s">
        <v>1201</v>
      </c>
      <c r="D62" s="265"/>
      <c r="E62" s="266"/>
      <c r="F62" s="267" t="e">
        <f aca="false">(E62/D62)*100</f>
        <v>#DIV/0!</v>
      </c>
      <c r="G62" s="265"/>
      <c r="H62" s="266"/>
      <c r="I62" s="267" t="e">
        <f aca="false">(H62/G62)*100</f>
        <v>#DIV/0!</v>
      </c>
      <c r="J62" s="266"/>
      <c r="K62" s="266"/>
      <c r="L62" s="267" t="e">
        <f aca="false">(K62/J62)*100</f>
        <v>#DIV/0!</v>
      </c>
      <c r="M62" s="265"/>
      <c r="N62" s="266"/>
      <c r="O62" s="267" t="e">
        <f aca="false">(N62/M62)*100</f>
        <v>#DIV/0!</v>
      </c>
    </row>
    <row r="63" s="21" customFormat="true" ht="37.5" hidden="true" customHeight="false" outlineLevel="0" collapsed="false">
      <c r="A63" s="108" t="s">
        <v>217</v>
      </c>
      <c r="B63" s="108" t="s">
        <v>1838</v>
      </c>
      <c r="C63" s="108" t="s">
        <v>1203</v>
      </c>
      <c r="D63" s="265"/>
      <c r="E63" s="266"/>
      <c r="F63" s="267" t="e">
        <f aca="false">(E63/D63)*100</f>
        <v>#DIV/0!</v>
      </c>
      <c r="G63" s="265"/>
      <c r="H63" s="266"/>
      <c r="I63" s="267" t="e">
        <f aca="false">(H63/G63)*100</f>
        <v>#DIV/0!</v>
      </c>
      <c r="J63" s="266"/>
      <c r="K63" s="266"/>
      <c r="L63" s="267" t="e">
        <f aca="false">(K63/J63)*100</f>
        <v>#DIV/0!</v>
      </c>
      <c r="M63" s="265"/>
      <c r="N63" s="266"/>
      <c r="O63" s="267" t="e">
        <f aca="false">(N63/M63)*100</f>
        <v>#DIV/0!</v>
      </c>
    </row>
    <row r="64" s="22" customFormat="true" ht="28.1" hidden="true" customHeight="false" outlineLevel="0" collapsed="false">
      <c r="A64" s="108" t="s">
        <v>217</v>
      </c>
      <c r="B64" s="128" t="s">
        <v>252</v>
      </c>
      <c r="C64" s="108" t="s">
        <v>1205</v>
      </c>
      <c r="D64" s="263"/>
      <c r="E64" s="264"/>
      <c r="F64" s="391" t="e">
        <f aca="false">(E64/D64)*100</f>
        <v>#DIV/0!</v>
      </c>
      <c r="G64" s="263"/>
      <c r="H64" s="264"/>
      <c r="I64" s="267" t="e">
        <f aca="false">(H64/G64)*100</f>
        <v>#DIV/0!</v>
      </c>
      <c r="J64" s="264"/>
      <c r="K64" s="264"/>
      <c r="L64" s="267" t="e">
        <f aca="false">(K64/J64)*100</f>
        <v>#DIV/0!</v>
      </c>
      <c r="M64" s="263"/>
      <c r="N64" s="264"/>
      <c r="O64" s="267" t="e">
        <f aca="false">(N64/M64)*100</f>
        <v>#DIV/0!</v>
      </c>
    </row>
    <row r="65" s="22" customFormat="true" ht="28.1" hidden="true" customHeight="false" outlineLevel="0" collapsed="false">
      <c r="A65" s="108" t="s">
        <v>217</v>
      </c>
      <c r="B65" s="128" t="s">
        <v>252</v>
      </c>
      <c r="C65" s="108" t="s">
        <v>1207</v>
      </c>
      <c r="D65" s="263"/>
      <c r="E65" s="264"/>
      <c r="F65" s="391" t="e">
        <f aca="false">(E65/D65)*100</f>
        <v>#DIV/0!</v>
      </c>
      <c r="G65" s="263"/>
      <c r="H65" s="264"/>
      <c r="I65" s="267" t="e">
        <f aca="false">(H65/G65)*100</f>
        <v>#DIV/0!</v>
      </c>
      <c r="J65" s="264"/>
      <c r="K65" s="264"/>
      <c r="L65" s="267" t="e">
        <f aca="false">(K65/J65)*100</f>
        <v>#DIV/0!</v>
      </c>
      <c r="M65" s="263"/>
      <c r="N65" s="264"/>
      <c r="O65" s="267" t="e">
        <f aca="false">(N65/M65)*100</f>
        <v>#DIV/0!</v>
      </c>
    </row>
    <row r="66" s="21" customFormat="true" ht="37.5" hidden="true" customHeight="false" outlineLevel="0" collapsed="false">
      <c r="A66" s="108" t="s">
        <v>217</v>
      </c>
      <c r="B66" s="108" t="s">
        <v>227</v>
      </c>
      <c r="C66" s="108" t="s">
        <v>1209</v>
      </c>
      <c r="D66" s="265"/>
      <c r="E66" s="266"/>
      <c r="F66" s="267" t="e">
        <f aca="false">(E66/D66)*100</f>
        <v>#DIV/0!</v>
      </c>
      <c r="G66" s="265"/>
      <c r="H66" s="266"/>
      <c r="I66" s="267" t="e">
        <f aca="false">(H66/G66)*100</f>
        <v>#DIV/0!</v>
      </c>
      <c r="J66" s="266"/>
      <c r="K66" s="266"/>
      <c r="L66" s="267" t="e">
        <f aca="false">(K66/J66)*100</f>
        <v>#DIV/0!</v>
      </c>
      <c r="M66" s="265"/>
      <c r="N66" s="266"/>
      <c r="O66" s="267" t="e">
        <f aca="false">(N66/M66)*100</f>
        <v>#DIV/0!</v>
      </c>
    </row>
    <row r="67" customFormat="false" ht="37.5" hidden="true" customHeight="false" outlineLevel="0" collapsed="false">
      <c r="A67" s="127" t="s">
        <v>217</v>
      </c>
      <c r="B67" s="128" t="s">
        <v>218</v>
      </c>
      <c r="C67" s="127" t="s">
        <v>1211</v>
      </c>
      <c r="D67" s="260"/>
      <c r="E67" s="261"/>
      <c r="F67" s="381" t="e">
        <f aca="false">(E67/D67)*100</f>
        <v>#DIV/0!</v>
      </c>
      <c r="G67" s="263"/>
      <c r="H67" s="264"/>
      <c r="I67" s="382" t="e">
        <f aca="false">(H67/G67)*100</f>
        <v>#DIV/0!</v>
      </c>
      <c r="J67" s="264"/>
      <c r="K67" s="264"/>
      <c r="L67" s="382" t="e">
        <f aca="false">(K67/J67)*100</f>
        <v>#DIV/0!</v>
      </c>
      <c r="M67" s="263"/>
      <c r="N67" s="264"/>
      <c r="O67" s="382" t="e">
        <f aca="false">(N67/M67)*100</f>
        <v>#DIV/0!</v>
      </c>
    </row>
    <row r="68" customFormat="false" ht="37.5" hidden="true" customHeight="false" outlineLevel="0" collapsed="false">
      <c r="A68" s="127" t="s">
        <v>217</v>
      </c>
      <c r="B68" s="128" t="s">
        <v>218</v>
      </c>
      <c r="C68" s="127" t="s">
        <v>1213</v>
      </c>
      <c r="D68" s="298"/>
      <c r="E68" s="261"/>
      <c r="F68" s="381" t="e">
        <f aca="false">(E68/D68)*100</f>
        <v>#DIV/0!</v>
      </c>
      <c r="G68" s="263"/>
      <c r="H68" s="264"/>
      <c r="I68" s="382" t="e">
        <f aca="false">(H68/G68)*100</f>
        <v>#DIV/0!</v>
      </c>
      <c r="J68" s="264"/>
      <c r="K68" s="264"/>
      <c r="L68" s="382" t="e">
        <f aca="false">(K68/J68)*100</f>
        <v>#DIV/0!</v>
      </c>
      <c r="M68" s="263"/>
      <c r="N68" s="264"/>
      <c r="O68" s="382" t="e">
        <f aca="false">(N68/M68)*100</f>
        <v>#DIV/0!</v>
      </c>
    </row>
    <row r="69" customFormat="false" ht="37.5" hidden="true" customHeight="false" outlineLevel="0" collapsed="false">
      <c r="A69" s="127" t="s">
        <v>217</v>
      </c>
      <c r="B69" s="128" t="s">
        <v>218</v>
      </c>
      <c r="C69" s="127" t="s">
        <v>1215</v>
      </c>
      <c r="D69" s="260"/>
      <c r="E69" s="261"/>
      <c r="F69" s="381" t="e">
        <f aca="false">(E69/D69)*100</f>
        <v>#DIV/0!</v>
      </c>
      <c r="G69" s="263"/>
      <c r="H69" s="264"/>
      <c r="I69" s="382" t="e">
        <f aca="false">(H69/G69)*100</f>
        <v>#DIV/0!</v>
      </c>
      <c r="J69" s="264"/>
      <c r="K69" s="264"/>
      <c r="L69" s="382" t="e">
        <f aca="false">(K69/J69)*100</f>
        <v>#DIV/0!</v>
      </c>
      <c r="M69" s="263"/>
      <c r="N69" s="264"/>
      <c r="O69" s="382" t="e">
        <f aca="false">(N69/M69)*100</f>
        <v>#DIV/0!</v>
      </c>
    </row>
    <row r="70" customFormat="false" ht="37.5" hidden="true" customHeight="false" outlineLevel="0" collapsed="false">
      <c r="A70" s="127" t="s">
        <v>217</v>
      </c>
      <c r="B70" s="128" t="s">
        <v>240</v>
      </c>
      <c r="C70" s="127" t="s">
        <v>1217</v>
      </c>
      <c r="D70" s="265"/>
      <c r="E70" s="266"/>
      <c r="F70" s="381" t="e">
        <f aca="false">(E70/D70)*100</f>
        <v>#DIV/0!</v>
      </c>
      <c r="G70" s="265"/>
      <c r="H70" s="266"/>
      <c r="I70" s="382" t="e">
        <f aca="false">(H70/G70)*100</f>
        <v>#DIV/0!</v>
      </c>
      <c r="J70" s="266"/>
      <c r="K70" s="266"/>
      <c r="L70" s="382" t="e">
        <f aca="false">(K70/J70)*100</f>
        <v>#DIV/0!</v>
      </c>
      <c r="M70" s="265"/>
      <c r="N70" s="266"/>
      <c r="O70" s="382" t="e">
        <f aca="false">(N70/M70)*100</f>
        <v>#DIV/0!</v>
      </c>
    </row>
    <row r="71" s="21" customFormat="true" ht="37.5" hidden="true" customHeight="false" outlineLevel="0" collapsed="false">
      <c r="A71" s="108" t="s">
        <v>217</v>
      </c>
      <c r="B71" s="108" t="s">
        <v>227</v>
      </c>
      <c r="C71" s="108" t="s">
        <v>1219</v>
      </c>
      <c r="D71" s="265"/>
      <c r="E71" s="266"/>
      <c r="F71" s="267" t="e">
        <f aca="false">(E71/D71)*100</f>
        <v>#DIV/0!</v>
      </c>
      <c r="G71" s="265"/>
      <c r="H71" s="266"/>
      <c r="I71" s="267" t="e">
        <f aca="false">(H71/G71)*100</f>
        <v>#DIV/0!</v>
      </c>
      <c r="J71" s="266"/>
      <c r="K71" s="266"/>
      <c r="L71" s="267" t="e">
        <f aca="false">(K71/J71)*100</f>
        <v>#DIV/0!</v>
      </c>
      <c r="M71" s="265"/>
      <c r="N71" s="266"/>
      <c r="O71" s="267" t="e">
        <f aca="false">(N71/M71)*100</f>
        <v>#DIV/0!</v>
      </c>
    </row>
    <row r="72" customFormat="false" ht="37.5" hidden="true" customHeight="false" outlineLevel="0" collapsed="false">
      <c r="A72" s="127" t="s">
        <v>217</v>
      </c>
      <c r="B72" s="128" t="s">
        <v>240</v>
      </c>
      <c r="C72" s="127" t="s">
        <v>1221</v>
      </c>
      <c r="D72" s="265"/>
      <c r="E72" s="266"/>
      <c r="F72" s="381" t="e">
        <f aca="false">(E72/D72)*100</f>
        <v>#DIV/0!</v>
      </c>
      <c r="G72" s="265"/>
      <c r="H72" s="266"/>
      <c r="I72" s="382" t="e">
        <f aca="false">(H72/G72)*100</f>
        <v>#DIV/0!</v>
      </c>
      <c r="J72" s="266"/>
      <c r="K72" s="266"/>
      <c r="L72" s="382" t="e">
        <f aca="false">(K72/J72)*100</f>
        <v>#DIV/0!</v>
      </c>
      <c r="M72" s="265"/>
      <c r="N72" s="266"/>
      <c r="O72" s="382" t="e">
        <f aca="false">(N72/M72)*100</f>
        <v>#DIV/0!</v>
      </c>
    </row>
    <row r="73" customFormat="false" ht="37.5" hidden="true" customHeight="false" outlineLevel="0" collapsed="false">
      <c r="A73" s="127" t="s">
        <v>217</v>
      </c>
      <c r="B73" s="128" t="s">
        <v>240</v>
      </c>
      <c r="C73" s="127" t="s">
        <v>1223</v>
      </c>
      <c r="D73" s="265"/>
      <c r="E73" s="266"/>
      <c r="F73" s="381" t="e">
        <f aca="false">(E73/D73)*100</f>
        <v>#DIV/0!</v>
      </c>
      <c r="G73" s="265"/>
      <c r="H73" s="266"/>
      <c r="I73" s="382" t="e">
        <f aca="false">(H73/G73)*100</f>
        <v>#DIV/0!</v>
      </c>
      <c r="J73" s="266"/>
      <c r="K73" s="266"/>
      <c r="L73" s="382" t="e">
        <f aca="false">(K73/J73)*100</f>
        <v>#DIV/0!</v>
      </c>
      <c r="M73" s="265"/>
      <c r="N73" s="266"/>
      <c r="O73" s="382" t="e">
        <f aca="false">(N73/M73)*100</f>
        <v>#DIV/0!</v>
      </c>
    </row>
    <row r="74" s="21" customFormat="true" ht="28.1" hidden="true" customHeight="false" outlineLevel="0" collapsed="false">
      <c r="A74" s="108" t="s">
        <v>217</v>
      </c>
      <c r="B74" s="108" t="s">
        <v>1839</v>
      </c>
      <c r="C74" s="108" t="s">
        <v>1225</v>
      </c>
      <c r="D74" s="265"/>
      <c r="E74" s="266"/>
      <c r="F74" s="267" t="e">
        <f aca="false">(E74/D74)*100</f>
        <v>#DIV/0!</v>
      </c>
      <c r="G74" s="265"/>
      <c r="H74" s="266"/>
      <c r="I74" s="267" t="e">
        <f aca="false">(H74/G74)*100</f>
        <v>#DIV/0!</v>
      </c>
      <c r="J74" s="266"/>
      <c r="K74" s="266"/>
      <c r="L74" s="267" t="e">
        <f aca="false">(K74/J74)*100</f>
        <v>#DIV/0!</v>
      </c>
      <c r="M74" s="265"/>
      <c r="N74" s="266"/>
      <c r="O74" s="267" t="e">
        <f aca="false">(N74/M74)*100</f>
        <v>#DIV/0!</v>
      </c>
    </row>
    <row r="75" s="21" customFormat="true" ht="37.5" hidden="true" customHeight="false" outlineLevel="0" collapsed="false">
      <c r="A75" s="108" t="s">
        <v>217</v>
      </c>
      <c r="B75" s="108" t="s">
        <v>227</v>
      </c>
      <c r="C75" s="108" t="s">
        <v>1227</v>
      </c>
      <c r="D75" s="265"/>
      <c r="E75" s="266"/>
      <c r="F75" s="267" t="e">
        <f aca="false">(E75/D75)*100</f>
        <v>#DIV/0!</v>
      </c>
      <c r="G75" s="265"/>
      <c r="H75" s="266"/>
      <c r="I75" s="267" t="e">
        <f aca="false">(H75/G75)*100</f>
        <v>#DIV/0!</v>
      </c>
      <c r="J75" s="266"/>
      <c r="K75" s="266"/>
      <c r="L75" s="267" t="e">
        <f aca="false">(K75/J75)*100</f>
        <v>#DIV/0!</v>
      </c>
      <c r="M75" s="265"/>
      <c r="N75" s="266"/>
      <c r="O75" s="267" t="e">
        <f aca="false">(N75/M75)*100</f>
        <v>#DIV/0!</v>
      </c>
    </row>
    <row r="76" s="21" customFormat="true" ht="37.5" hidden="true" customHeight="false" outlineLevel="0" collapsed="false">
      <c r="A76" s="108" t="s">
        <v>217</v>
      </c>
      <c r="B76" s="108" t="s">
        <v>227</v>
      </c>
      <c r="C76" s="108" t="s">
        <v>1229</v>
      </c>
      <c r="D76" s="265"/>
      <c r="E76" s="266"/>
      <c r="F76" s="267" t="e">
        <f aca="false">(E76/D76)*100</f>
        <v>#DIV/0!</v>
      </c>
      <c r="G76" s="265"/>
      <c r="H76" s="266"/>
      <c r="I76" s="267" t="e">
        <f aca="false">(H76/G76)*100</f>
        <v>#DIV/0!</v>
      </c>
      <c r="J76" s="266"/>
      <c r="K76" s="266"/>
      <c r="L76" s="267" t="e">
        <f aca="false">(K76/J76)*100</f>
        <v>#DIV/0!</v>
      </c>
      <c r="M76" s="265"/>
      <c r="N76" s="266"/>
      <c r="O76" s="267" t="e">
        <f aca="false">(N76/M76)*100</f>
        <v>#DIV/0!</v>
      </c>
    </row>
    <row r="77" s="21" customFormat="true" ht="37.5" hidden="true" customHeight="false" outlineLevel="0" collapsed="false">
      <c r="A77" s="108" t="s">
        <v>217</v>
      </c>
      <c r="B77" s="108" t="s">
        <v>227</v>
      </c>
      <c r="C77" s="108" t="s">
        <v>1231</v>
      </c>
      <c r="D77" s="265"/>
      <c r="E77" s="266"/>
      <c r="F77" s="267" t="e">
        <f aca="false">(E77/D77)*100</f>
        <v>#DIV/0!</v>
      </c>
      <c r="G77" s="265"/>
      <c r="H77" s="266"/>
      <c r="I77" s="267" t="e">
        <f aca="false">(H77/G77)*100</f>
        <v>#DIV/0!</v>
      </c>
      <c r="J77" s="266"/>
      <c r="K77" s="266"/>
      <c r="L77" s="267" t="e">
        <f aca="false">(K77/J77)*100</f>
        <v>#DIV/0!</v>
      </c>
      <c r="M77" s="265"/>
      <c r="N77" s="266"/>
      <c r="O77" s="267" t="e">
        <f aca="false">(N77/M77)*100</f>
        <v>#DIV/0!</v>
      </c>
    </row>
    <row r="78" s="21" customFormat="true" ht="37.5" hidden="true" customHeight="false" outlineLevel="0" collapsed="false">
      <c r="A78" s="108" t="s">
        <v>217</v>
      </c>
      <c r="B78" s="108" t="s">
        <v>227</v>
      </c>
      <c r="C78" s="108" t="s">
        <v>1233</v>
      </c>
      <c r="D78" s="265"/>
      <c r="E78" s="266"/>
      <c r="F78" s="267" t="e">
        <f aca="false">(E78/D78)*100</f>
        <v>#DIV/0!</v>
      </c>
      <c r="G78" s="265"/>
      <c r="H78" s="266"/>
      <c r="I78" s="267" t="e">
        <f aca="false">(H78/G78)*100</f>
        <v>#DIV/0!</v>
      </c>
      <c r="J78" s="266"/>
      <c r="K78" s="266"/>
      <c r="L78" s="267" t="e">
        <f aca="false">(K78/J78)*100</f>
        <v>#DIV/0!</v>
      </c>
      <c r="M78" s="265"/>
      <c r="N78" s="266"/>
      <c r="O78" s="267" t="e">
        <f aca="false">(N78/M78)*100</f>
        <v>#DIV/0!</v>
      </c>
    </row>
    <row r="79" customFormat="false" ht="28.1" hidden="true" customHeight="false" outlineLevel="0" collapsed="false">
      <c r="A79" s="108" t="s">
        <v>217</v>
      </c>
      <c r="B79" s="128" t="s">
        <v>252</v>
      </c>
      <c r="C79" s="108" t="s">
        <v>1235</v>
      </c>
      <c r="D79" s="260"/>
      <c r="E79" s="261"/>
      <c r="F79" s="262" t="e">
        <f aca="false">(E79/D79)*100</f>
        <v>#DIV/0!</v>
      </c>
      <c r="G79" s="263"/>
      <c r="H79" s="264"/>
      <c r="I79" s="267" t="e">
        <f aca="false">(H79/G79)*100</f>
        <v>#DIV/0!</v>
      </c>
      <c r="J79" s="264"/>
      <c r="K79" s="264"/>
      <c r="L79" s="267" t="e">
        <f aca="false">(K79/J79)*100</f>
        <v>#DIV/0!</v>
      </c>
      <c r="M79" s="263"/>
      <c r="N79" s="264"/>
      <c r="O79" s="267" t="e">
        <f aca="false">(N79/M79)*100</f>
        <v>#DIV/0!</v>
      </c>
    </row>
    <row r="80" s="21" customFormat="true" ht="28.1" hidden="true" customHeight="false" outlineLevel="0" collapsed="false">
      <c r="A80" s="108" t="s">
        <v>217</v>
      </c>
      <c r="B80" s="108" t="s">
        <v>259</v>
      </c>
      <c r="C80" s="108" t="s">
        <v>1237</v>
      </c>
      <c r="D80" s="265"/>
      <c r="E80" s="266"/>
      <c r="F80" s="267" t="e">
        <f aca="false">(E80/D80)*100</f>
        <v>#DIV/0!</v>
      </c>
      <c r="G80" s="265"/>
      <c r="H80" s="266"/>
      <c r="I80" s="267" t="e">
        <f aca="false">(H80/G80)*100</f>
        <v>#DIV/0!</v>
      </c>
      <c r="J80" s="266"/>
      <c r="K80" s="266"/>
      <c r="L80" s="267" t="e">
        <f aca="false">(K80/J80)*100</f>
        <v>#DIV/0!</v>
      </c>
      <c r="M80" s="265"/>
      <c r="N80" s="266"/>
      <c r="O80" s="267" t="e">
        <f aca="false">(N80/M80)*100</f>
        <v>#DIV/0!</v>
      </c>
    </row>
    <row r="81" customFormat="false" ht="28.1" hidden="true" customHeight="false" outlineLevel="0" collapsed="false">
      <c r="A81" s="108" t="s">
        <v>217</v>
      </c>
      <c r="B81" s="128" t="s">
        <v>252</v>
      </c>
      <c r="C81" s="108" t="s">
        <v>1239</v>
      </c>
      <c r="D81" s="260"/>
      <c r="E81" s="261"/>
      <c r="F81" s="262" t="e">
        <f aca="false">(E81/D81)*100</f>
        <v>#DIV/0!</v>
      </c>
      <c r="G81" s="263"/>
      <c r="H81" s="264"/>
      <c r="I81" s="267" t="e">
        <f aca="false">(H81/G81)*100</f>
        <v>#DIV/0!</v>
      </c>
      <c r="J81" s="264"/>
      <c r="K81" s="264"/>
      <c r="L81" s="267" t="e">
        <f aca="false">(K81/J81)*100</f>
        <v>#DIV/0!</v>
      </c>
      <c r="M81" s="263"/>
      <c r="N81" s="264"/>
      <c r="O81" s="267" t="e">
        <f aca="false">(N81/M81)*100</f>
        <v>#DIV/0!</v>
      </c>
    </row>
    <row r="82" s="343" customFormat="true" ht="36.05" hidden="true" customHeight="false" outlineLevel="0" collapsed="false">
      <c r="A82" s="392" t="s">
        <v>217</v>
      </c>
      <c r="B82" s="392" t="s">
        <v>1853</v>
      </c>
      <c r="C82" s="392" t="s">
        <v>1241</v>
      </c>
      <c r="D82" s="392"/>
    </row>
    <row r="83" s="21" customFormat="true" ht="28.1" hidden="true" customHeight="false" outlineLevel="0" collapsed="false">
      <c r="A83" s="108" t="s">
        <v>217</v>
      </c>
      <c r="B83" s="108" t="s">
        <v>247</v>
      </c>
      <c r="C83" s="108" t="s">
        <v>1243</v>
      </c>
      <c r="D83" s="265"/>
      <c r="E83" s="266"/>
      <c r="F83" s="267" t="e">
        <f aca="false">(E83/D83)*100</f>
        <v>#DIV/0!</v>
      </c>
      <c r="G83" s="265"/>
      <c r="H83" s="266"/>
      <c r="I83" s="267" t="e">
        <f aca="false">(H83/G83)*100</f>
        <v>#DIV/0!</v>
      </c>
      <c r="J83" s="266"/>
      <c r="K83" s="266"/>
      <c r="L83" s="267" t="e">
        <f aca="false">(K83/J83)*100</f>
        <v>#DIV/0!</v>
      </c>
      <c r="M83" s="265"/>
      <c r="N83" s="266"/>
      <c r="O83" s="267" t="e">
        <f aca="false">(N83/M83)*100</f>
        <v>#DIV/0!</v>
      </c>
    </row>
    <row r="84" customFormat="false" ht="37.5" hidden="true" customHeight="false" outlineLevel="0" collapsed="false">
      <c r="A84" s="127" t="s">
        <v>217</v>
      </c>
      <c r="B84" s="128" t="s">
        <v>240</v>
      </c>
      <c r="C84" s="127" t="s">
        <v>1245</v>
      </c>
      <c r="D84" s="265"/>
      <c r="E84" s="266"/>
      <c r="F84" s="381" t="e">
        <f aca="false">(E84/D84)*100</f>
        <v>#DIV/0!</v>
      </c>
      <c r="G84" s="265"/>
      <c r="H84" s="266"/>
      <c r="I84" s="382" t="e">
        <f aca="false">(H84/G84)*100</f>
        <v>#DIV/0!</v>
      </c>
      <c r="J84" s="266"/>
      <c r="K84" s="266"/>
      <c r="L84" s="382" t="e">
        <f aca="false">(K84/J84)*100</f>
        <v>#DIV/0!</v>
      </c>
      <c r="M84" s="265"/>
      <c r="N84" s="266"/>
      <c r="O84" s="382" t="e">
        <f aca="false">(N84/M84)*100</f>
        <v>#DIV/0!</v>
      </c>
    </row>
    <row r="85" customFormat="false" ht="37.5" hidden="true" customHeight="false" outlineLevel="0" collapsed="false">
      <c r="A85" s="127" t="s">
        <v>217</v>
      </c>
      <c r="B85" s="128" t="s">
        <v>218</v>
      </c>
      <c r="C85" s="127" t="s">
        <v>1247</v>
      </c>
      <c r="D85" s="260"/>
      <c r="E85" s="261"/>
      <c r="F85" s="381" t="e">
        <f aca="false">(E85/D85)*100</f>
        <v>#DIV/0!</v>
      </c>
      <c r="G85" s="263"/>
      <c r="H85" s="264"/>
      <c r="I85" s="382" t="e">
        <f aca="false">(H85/G85)*100</f>
        <v>#DIV/0!</v>
      </c>
      <c r="J85" s="264"/>
      <c r="K85" s="264"/>
      <c r="L85" s="382" t="e">
        <f aca="false">(K85/J85)*100</f>
        <v>#DIV/0!</v>
      </c>
      <c r="M85" s="263"/>
      <c r="N85" s="264"/>
      <c r="O85" s="382" t="e">
        <f aca="false">(N85/M85)*100</f>
        <v>#DIV/0!</v>
      </c>
    </row>
    <row r="86" s="21" customFormat="true" ht="37.5" hidden="true" customHeight="false" outlineLevel="0" collapsed="false">
      <c r="A86" s="108" t="s">
        <v>217</v>
      </c>
      <c r="B86" s="108" t="s">
        <v>1838</v>
      </c>
      <c r="C86" s="108" t="s">
        <v>1249</v>
      </c>
      <c r="D86" s="265"/>
      <c r="E86" s="266"/>
      <c r="F86" s="267" t="e">
        <f aca="false">(E86/D86)*100</f>
        <v>#DIV/0!</v>
      </c>
      <c r="G86" s="265"/>
      <c r="H86" s="266"/>
      <c r="I86" s="267" t="e">
        <f aca="false">(H86/G86)*100</f>
        <v>#DIV/0!</v>
      </c>
      <c r="J86" s="266"/>
      <c r="K86" s="266"/>
      <c r="L86" s="267" t="e">
        <f aca="false">(K86/J86)*100</f>
        <v>#DIV/0!</v>
      </c>
      <c r="M86" s="265"/>
      <c r="N86" s="266"/>
      <c r="O86" s="267" t="e">
        <f aca="false">(N86/M86)*100</f>
        <v>#DIV/0!</v>
      </c>
    </row>
    <row r="87" s="21" customFormat="true" ht="28.1" hidden="true" customHeight="false" outlineLevel="0" collapsed="false">
      <c r="A87" s="393" t="s">
        <v>277</v>
      </c>
      <c r="B87" s="393" t="s">
        <v>294</v>
      </c>
      <c r="C87" s="393" t="s">
        <v>1854</v>
      </c>
      <c r="D87" s="394"/>
      <c r="E87" s="395"/>
      <c r="F87" s="396" t="e">
        <f aca="false">(E87/D87)*100</f>
        <v>#DIV/0!</v>
      </c>
      <c r="G87" s="394"/>
      <c r="H87" s="395"/>
      <c r="I87" s="396" t="e">
        <f aca="false">(H87/G87)*100</f>
        <v>#DIV/0!</v>
      </c>
      <c r="J87" s="395"/>
      <c r="K87" s="395"/>
      <c r="L87" s="396" t="e">
        <f aca="false">(K87/J87)*100</f>
        <v>#DIV/0!</v>
      </c>
      <c r="M87" s="394"/>
      <c r="N87" s="395"/>
      <c r="O87" s="396" t="e">
        <f aca="false">(N87/M87)*100</f>
        <v>#DIV/0!</v>
      </c>
    </row>
    <row r="88" s="21" customFormat="true" ht="28.1" hidden="true" customHeight="false" outlineLevel="0" collapsed="false">
      <c r="A88" s="393" t="s">
        <v>277</v>
      </c>
      <c r="B88" s="393" t="s">
        <v>294</v>
      </c>
      <c r="C88" s="393" t="s">
        <v>1254</v>
      </c>
      <c r="D88" s="394"/>
      <c r="E88" s="282"/>
      <c r="F88" s="396" t="e">
        <f aca="false">(E88/D88)*100</f>
        <v>#DIV/0!</v>
      </c>
      <c r="G88" s="394"/>
      <c r="H88" s="282"/>
      <c r="I88" s="396" t="e">
        <f aca="false">(H88/G88)*100</f>
        <v>#DIV/0!</v>
      </c>
      <c r="J88" s="282"/>
      <c r="K88" s="395"/>
      <c r="L88" s="396" t="e">
        <f aca="false">(K88/J88)*100</f>
        <v>#DIV/0!</v>
      </c>
      <c r="M88" s="394"/>
      <c r="N88" s="395"/>
      <c r="O88" s="396" t="e">
        <f aca="false">(N88/M88)*100</f>
        <v>#DIV/0!</v>
      </c>
    </row>
    <row r="89" customFormat="false" ht="28.1" hidden="true" customHeight="false" outlineLevel="0" collapsed="false">
      <c r="A89" s="127" t="s">
        <v>277</v>
      </c>
      <c r="B89" s="128" t="s">
        <v>32</v>
      </c>
      <c r="C89" s="297"/>
      <c r="D89" s="298"/>
      <c r="E89" s="261"/>
      <c r="F89" s="381" t="e">
        <f aca="false">(E89/D89)*100</f>
        <v>#DIV/0!</v>
      </c>
      <c r="G89" s="263"/>
      <c r="H89" s="264"/>
      <c r="I89" s="382" t="e">
        <f aca="false">(H89/G89)*100</f>
        <v>#DIV/0!</v>
      </c>
      <c r="J89" s="264"/>
      <c r="K89" s="264"/>
      <c r="L89" s="382" t="e">
        <f aca="false">(K89/J89)*100</f>
        <v>#DIV/0!</v>
      </c>
      <c r="M89" s="263"/>
      <c r="N89" s="264"/>
      <c r="O89" s="382" t="e">
        <f aca="false">(N89/M89)*100</f>
        <v>#DIV/0!</v>
      </c>
    </row>
    <row r="90" s="21" customFormat="true" ht="28.1" hidden="true" customHeight="false" outlineLevel="0" collapsed="false">
      <c r="A90" s="108" t="s">
        <v>277</v>
      </c>
      <c r="B90" s="108" t="s">
        <v>285</v>
      </c>
      <c r="C90" s="108" t="s">
        <v>1258</v>
      </c>
      <c r="D90" s="265"/>
      <c r="E90" s="266"/>
      <c r="F90" s="267" t="e">
        <f aca="false">(E90/D90)*100</f>
        <v>#DIV/0!</v>
      </c>
      <c r="G90" s="265"/>
      <c r="H90" s="266"/>
      <c r="I90" s="267" t="e">
        <f aca="false">(H90/G90)*100</f>
        <v>#DIV/0!</v>
      </c>
      <c r="J90" s="266"/>
      <c r="K90" s="266"/>
      <c r="L90" s="267" t="e">
        <f aca="false">(K90/J90)*100</f>
        <v>#DIV/0!</v>
      </c>
      <c r="M90" s="265"/>
      <c r="N90" s="266"/>
      <c r="O90" s="267" t="e">
        <f aca="false">(N90/M90)*100</f>
        <v>#DIV/0!</v>
      </c>
    </row>
    <row r="91" s="21" customFormat="true" ht="28.1" hidden="true" customHeight="false" outlineLevel="0" collapsed="false">
      <c r="A91" s="108" t="s">
        <v>277</v>
      </c>
      <c r="B91" s="108" t="s">
        <v>278</v>
      </c>
      <c r="C91" s="108" t="s">
        <v>1261</v>
      </c>
      <c r="D91" s="265"/>
      <c r="E91" s="266"/>
      <c r="F91" s="267" t="e">
        <f aca="false">(E91/D91)*100</f>
        <v>#DIV/0!</v>
      </c>
      <c r="G91" s="265"/>
      <c r="H91" s="266"/>
      <c r="I91" s="267" t="e">
        <f aca="false">(H91/G91)*100</f>
        <v>#DIV/0!</v>
      </c>
      <c r="J91" s="266"/>
      <c r="K91" s="266"/>
      <c r="L91" s="267" t="e">
        <f aca="false">(K91/J91)*100</f>
        <v>#DIV/0!</v>
      </c>
      <c r="M91" s="265"/>
      <c r="N91" s="266"/>
      <c r="O91" s="267" t="e">
        <f aca="false">(N91/M91)*100</f>
        <v>#DIV/0!</v>
      </c>
    </row>
    <row r="92" s="21" customFormat="true" ht="28.1" hidden="true" customHeight="false" outlineLevel="0" collapsed="false">
      <c r="A92" s="108" t="s">
        <v>277</v>
      </c>
      <c r="B92" s="108" t="s">
        <v>278</v>
      </c>
      <c r="C92" s="108" t="s">
        <v>1263</v>
      </c>
      <c r="D92" s="265"/>
      <c r="E92" s="266"/>
      <c r="F92" s="267" t="e">
        <f aca="false">(E92/D92)*100</f>
        <v>#DIV/0!</v>
      </c>
      <c r="G92" s="265"/>
      <c r="H92" s="266"/>
      <c r="I92" s="267" t="e">
        <f aca="false">(H92/G92)*100</f>
        <v>#DIV/0!</v>
      </c>
      <c r="J92" s="266"/>
      <c r="K92" s="266"/>
      <c r="L92" s="267" t="e">
        <f aca="false">(K92/J92)*100</f>
        <v>#DIV/0!</v>
      </c>
      <c r="M92" s="265"/>
      <c r="N92" s="266"/>
      <c r="O92" s="267" t="e">
        <f aca="false">(N92/M92)*100</f>
        <v>#DIV/0!</v>
      </c>
    </row>
    <row r="93" customFormat="false" ht="28.1" hidden="true" customHeight="false" outlineLevel="0" collapsed="false">
      <c r="A93" s="127" t="s">
        <v>302</v>
      </c>
      <c r="B93" s="128" t="s">
        <v>303</v>
      </c>
      <c r="C93" s="127" t="s">
        <v>1265</v>
      </c>
      <c r="D93" s="260"/>
      <c r="E93" s="261"/>
      <c r="F93" s="262" t="e">
        <f aca="false">(E93/D93)*100</f>
        <v>#DIV/0!</v>
      </c>
      <c r="G93" s="263"/>
      <c r="H93" s="264"/>
      <c r="I93" s="267" t="e">
        <f aca="false">(H93/G93)*100</f>
        <v>#DIV/0!</v>
      </c>
      <c r="J93" s="264"/>
      <c r="K93" s="264"/>
      <c r="L93" s="267" t="e">
        <f aca="false">(K93/J93)*100</f>
        <v>#DIV/0!</v>
      </c>
      <c r="M93" s="263"/>
      <c r="N93" s="264"/>
      <c r="O93" s="267" t="e">
        <f aca="false">(N93/M93)*100</f>
        <v>#DIV/0!</v>
      </c>
    </row>
    <row r="94" customFormat="false" ht="28.1" hidden="true" customHeight="false" outlineLevel="0" collapsed="false">
      <c r="A94" s="127" t="s">
        <v>302</v>
      </c>
      <c r="B94" s="128" t="s">
        <v>303</v>
      </c>
      <c r="C94" s="127" t="s">
        <v>1267</v>
      </c>
      <c r="D94" s="260"/>
      <c r="E94" s="261"/>
      <c r="F94" s="262" t="e">
        <f aca="false">(E94/D94)*100</f>
        <v>#DIV/0!</v>
      </c>
      <c r="G94" s="263"/>
      <c r="H94" s="264"/>
      <c r="I94" s="267" t="e">
        <f aca="false">(H94/G94)*100</f>
        <v>#DIV/0!</v>
      </c>
      <c r="J94" s="264"/>
      <c r="K94" s="264"/>
      <c r="L94" s="267" t="e">
        <f aca="false">(K94/J94)*100</f>
        <v>#DIV/0!</v>
      </c>
      <c r="M94" s="263"/>
      <c r="N94" s="264"/>
      <c r="O94" s="267" t="e">
        <f aca="false">(N94/M94)*100</f>
        <v>#DIV/0!</v>
      </c>
    </row>
    <row r="95" customFormat="false" ht="28.1" hidden="true" customHeight="false" outlineLevel="0" collapsed="false">
      <c r="A95" s="127" t="s">
        <v>302</v>
      </c>
      <c r="B95" s="128" t="s">
        <v>317</v>
      </c>
      <c r="C95" s="127" t="s">
        <v>1269</v>
      </c>
      <c r="D95" s="260"/>
      <c r="E95" s="280"/>
      <c r="F95" s="381" t="e">
        <f aca="false">(E95/D95)*100</f>
        <v>#DIV/0!</v>
      </c>
      <c r="G95" s="263"/>
      <c r="H95" s="280"/>
      <c r="I95" s="382" t="e">
        <f aca="false">(H95/G95)*100</f>
        <v>#DIV/0!</v>
      </c>
      <c r="J95" s="280"/>
      <c r="K95" s="264"/>
      <c r="L95" s="382" t="e">
        <f aca="false">(K95/J95)*100</f>
        <v>#DIV/0!</v>
      </c>
      <c r="M95" s="263"/>
      <c r="N95" s="264"/>
      <c r="O95" s="382" t="e">
        <f aca="false">(N95/M95)*100</f>
        <v>#DIV/0!</v>
      </c>
    </row>
    <row r="96" s="174" customFormat="true" ht="28.1" hidden="true" customHeight="false" outlineLevel="0" collapsed="false">
      <c r="A96" s="106" t="s">
        <v>302</v>
      </c>
      <c r="B96" s="106" t="s">
        <v>311</v>
      </c>
      <c r="C96" s="155" t="s">
        <v>1269</v>
      </c>
      <c r="D96" s="293"/>
      <c r="E96" s="294"/>
      <c r="F96" s="295" t="e">
        <f aca="false">(E96/D96)*100</f>
        <v>#DIV/0!</v>
      </c>
      <c r="G96" s="296"/>
      <c r="H96" s="294"/>
      <c r="I96" s="295" t="e">
        <f aca="false">(H96/G96)*100</f>
        <v>#DIV/0!</v>
      </c>
      <c r="J96" s="294"/>
      <c r="K96" s="294"/>
      <c r="L96" s="295" t="e">
        <f aca="false">(K96/J96)*100</f>
        <v>#DIV/0!</v>
      </c>
      <c r="M96" s="296"/>
      <c r="N96" s="294"/>
      <c r="O96" s="295" t="e">
        <f aca="false">(N96/M96)*100</f>
        <v>#DIV/0!</v>
      </c>
    </row>
    <row r="97" customFormat="false" ht="28.1" hidden="true" customHeight="false" outlineLevel="0" collapsed="false">
      <c r="A97" s="127" t="s">
        <v>302</v>
      </c>
      <c r="B97" s="128" t="s">
        <v>303</v>
      </c>
      <c r="C97" s="127" t="s">
        <v>1272</v>
      </c>
      <c r="D97" s="260"/>
      <c r="E97" s="261"/>
      <c r="F97" s="262" t="e">
        <f aca="false">(E97/D97)*100</f>
        <v>#DIV/0!</v>
      </c>
      <c r="G97" s="263"/>
      <c r="H97" s="264"/>
      <c r="I97" s="267" t="e">
        <f aca="false">(H97/G97)*100</f>
        <v>#DIV/0!</v>
      </c>
      <c r="J97" s="264"/>
      <c r="K97" s="264"/>
      <c r="L97" s="267" t="e">
        <f aca="false">(K97/J97)*100</f>
        <v>#DIV/0!</v>
      </c>
      <c r="M97" s="263"/>
      <c r="N97" s="264"/>
      <c r="O97" s="267" t="e">
        <f aca="false">(N97/M97)*100</f>
        <v>#DIV/0!</v>
      </c>
    </row>
    <row r="98" customFormat="false" ht="28.1" hidden="true" customHeight="false" outlineLevel="0" collapsed="false">
      <c r="A98" s="127" t="s">
        <v>302</v>
      </c>
      <c r="B98" s="128" t="s">
        <v>303</v>
      </c>
      <c r="C98" s="127" t="s">
        <v>1274</v>
      </c>
      <c r="D98" s="260"/>
      <c r="E98" s="261"/>
      <c r="F98" s="262" t="e">
        <f aca="false">(E98/D98)*100</f>
        <v>#DIV/0!</v>
      </c>
      <c r="G98" s="263"/>
      <c r="H98" s="264"/>
      <c r="I98" s="267" t="e">
        <f aca="false">(H98/G98)*100</f>
        <v>#DIV/0!</v>
      </c>
      <c r="J98" s="264"/>
      <c r="K98" s="264"/>
      <c r="L98" s="267" t="e">
        <f aca="false">(K98/J98)*100</f>
        <v>#DIV/0!</v>
      </c>
      <c r="M98" s="263"/>
      <c r="N98" s="264"/>
      <c r="O98" s="267" t="e">
        <f aca="false">(N98/M98)*100</f>
        <v>#DIV/0!</v>
      </c>
    </row>
    <row r="99" customFormat="false" ht="28.1" hidden="true" customHeight="false" outlineLevel="0" collapsed="false">
      <c r="A99" s="127" t="s">
        <v>302</v>
      </c>
      <c r="B99" s="128" t="s">
        <v>303</v>
      </c>
      <c r="C99" s="127" t="s">
        <v>1276</v>
      </c>
      <c r="D99" s="260"/>
      <c r="E99" s="261"/>
      <c r="F99" s="262" t="e">
        <f aca="false">(E99/D99)*100</f>
        <v>#DIV/0!</v>
      </c>
      <c r="G99" s="263"/>
      <c r="H99" s="264"/>
      <c r="I99" s="267" t="e">
        <f aca="false">(H99/G99)*100</f>
        <v>#DIV/0!</v>
      </c>
      <c r="J99" s="264"/>
      <c r="K99" s="264"/>
      <c r="L99" s="267" t="e">
        <f aca="false">(K99/J99)*100</f>
        <v>#DIV/0!</v>
      </c>
      <c r="M99" s="263"/>
      <c r="N99" s="264"/>
      <c r="O99" s="267" t="e">
        <f aca="false">(N99/M99)*100</f>
        <v>#DIV/0!</v>
      </c>
    </row>
    <row r="100" customFormat="false" ht="28.1" hidden="true" customHeight="false" outlineLevel="0" collapsed="false">
      <c r="A100" s="127" t="s">
        <v>302</v>
      </c>
      <c r="B100" s="128" t="s">
        <v>303</v>
      </c>
      <c r="C100" s="127" t="s">
        <v>1278</v>
      </c>
      <c r="D100" s="260"/>
      <c r="E100" s="261"/>
      <c r="F100" s="262" t="e">
        <f aca="false">(E100/D100)*100</f>
        <v>#DIV/0!</v>
      </c>
      <c r="G100" s="263"/>
      <c r="H100" s="264"/>
      <c r="I100" s="267" t="e">
        <f aca="false">(H100/G100)*100</f>
        <v>#DIV/0!</v>
      </c>
      <c r="J100" s="264"/>
      <c r="K100" s="264"/>
      <c r="L100" s="267" t="e">
        <f aca="false">(K100/J100)*100</f>
        <v>#DIV/0!</v>
      </c>
      <c r="M100" s="263"/>
      <c r="N100" s="264"/>
      <c r="O100" s="267" t="e">
        <f aca="false">(N100/M100)*100</f>
        <v>#DIV/0!</v>
      </c>
    </row>
    <row r="101" customFormat="false" ht="37.5" hidden="true" customHeight="false" outlineLevel="0" collapsed="false">
      <c r="A101" s="127" t="s">
        <v>302</v>
      </c>
      <c r="B101" s="128" t="s">
        <v>324</v>
      </c>
      <c r="C101" s="127" t="s">
        <v>1280</v>
      </c>
      <c r="D101" s="260"/>
      <c r="E101" s="261"/>
      <c r="F101" s="381" t="e">
        <f aca="false">(E101/D101)*100</f>
        <v>#DIV/0!</v>
      </c>
      <c r="G101" s="263"/>
      <c r="H101" s="264"/>
      <c r="I101" s="382" t="e">
        <f aca="false">(H101/G101)*100</f>
        <v>#DIV/0!</v>
      </c>
      <c r="J101" s="264"/>
      <c r="K101" s="264"/>
      <c r="L101" s="382" t="e">
        <f aca="false">(K101/J101)*100</f>
        <v>#DIV/0!</v>
      </c>
      <c r="M101" s="263"/>
      <c r="N101" s="264"/>
      <c r="O101" s="382" t="e">
        <f aca="false">(N101/M101)*100</f>
        <v>#DIV/0!</v>
      </c>
    </row>
    <row r="102" customFormat="false" ht="37.5" hidden="true" customHeight="false" outlineLevel="0" collapsed="false">
      <c r="A102" s="127" t="s">
        <v>302</v>
      </c>
      <c r="B102" s="128" t="s">
        <v>324</v>
      </c>
      <c r="C102" s="127" t="s">
        <v>1282</v>
      </c>
      <c r="D102" s="260"/>
      <c r="E102" s="280"/>
      <c r="F102" s="381" t="e">
        <f aca="false">(E102/D102)*100</f>
        <v>#DIV/0!</v>
      </c>
      <c r="G102" s="263"/>
      <c r="H102" s="280"/>
      <c r="I102" s="382" t="e">
        <f aca="false">(H102/G102)*100</f>
        <v>#DIV/0!</v>
      </c>
      <c r="J102" s="280"/>
      <c r="K102" s="264"/>
      <c r="L102" s="382" t="e">
        <f aca="false">(K102/J102)*100</f>
        <v>#DIV/0!</v>
      </c>
      <c r="M102" s="263"/>
      <c r="N102" s="264"/>
      <c r="O102" s="382" t="e">
        <f aca="false">(N102/M102)*100</f>
        <v>#DIV/0!</v>
      </c>
    </row>
    <row r="103" s="174" customFormat="true" ht="28.1" hidden="true" customHeight="false" outlineLevel="0" collapsed="false">
      <c r="A103" s="106" t="s">
        <v>302</v>
      </c>
      <c r="B103" s="106" t="s">
        <v>311</v>
      </c>
      <c r="C103" s="106" t="s">
        <v>1282</v>
      </c>
      <c r="D103" s="293"/>
      <c r="E103" s="294"/>
      <c r="F103" s="295" t="e">
        <f aca="false">(E103/D103)*100</f>
        <v>#DIV/0!</v>
      </c>
      <c r="G103" s="296"/>
      <c r="H103" s="294"/>
      <c r="I103" s="295" t="e">
        <f aca="false">(H103/G103)*100</f>
        <v>#DIV/0!</v>
      </c>
      <c r="J103" s="294"/>
      <c r="K103" s="294"/>
      <c r="L103" s="295" t="e">
        <f aca="false">(K103/J103)*100</f>
        <v>#DIV/0!</v>
      </c>
      <c r="M103" s="296"/>
      <c r="N103" s="294"/>
      <c r="O103" s="295" t="e">
        <f aca="false">(N103/M103)*100</f>
        <v>#DIV/0!</v>
      </c>
    </row>
    <row r="104" customFormat="false" ht="37.5" hidden="true" customHeight="false" outlineLevel="0" collapsed="false">
      <c r="A104" s="127" t="s">
        <v>302</v>
      </c>
      <c r="B104" s="128" t="s">
        <v>324</v>
      </c>
      <c r="C104" s="127" t="s">
        <v>1285</v>
      </c>
      <c r="D104" s="265"/>
      <c r="E104" s="266"/>
      <c r="F104" s="381" t="e">
        <f aca="false">(E104/D104)*100</f>
        <v>#DIV/0!</v>
      </c>
      <c r="G104" s="265"/>
      <c r="H104" s="266"/>
      <c r="I104" s="382" t="e">
        <f aca="false">(H104/G104)*100</f>
        <v>#DIV/0!</v>
      </c>
      <c r="J104" s="266"/>
      <c r="K104" s="266"/>
      <c r="L104" s="382" t="e">
        <f aca="false">(K104/J104)*100</f>
        <v>#DIV/0!</v>
      </c>
      <c r="M104" s="265"/>
      <c r="N104" s="266"/>
      <c r="O104" s="382" t="e">
        <f aca="false">(N104/M104)*100</f>
        <v>#DIV/0!</v>
      </c>
    </row>
    <row r="105" customFormat="false" ht="37.5" hidden="true" customHeight="false" outlineLevel="0" collapsed="false">
      <c r="A105" s="127" t="s">
        <v>302</v>
      </c>
      <c r="B105" s="128" t="s">
        <v>324</v>
      </c>
      <c r="C105" s="127" t="s">
        <v>1855</v>
      </c>
      <c r="D105" s="265"/>
      <c r="E105" s="266"/>
      <c r="F105" s="381" t="e">
        <f aca="false">(E105/D105)*100</f>
        <v>#DIV/0!</v>
      </c>
      <c r="G105" s="265"/>
      <c r="H105" s="266"/>
      <c r="I105" s="382" t="e">
        <f aca="false">(H105/G105)*100</f>
        <v>#DIV/0!</v>
      </c>
      <c r="J105" s="266"/>
      <c r="K105" s="266"/>
      <c r="L105" s="382" t="e">
        <f aca="false">(K105/J105)*100</f>
        <v>#DIV/0!</v>
      </c>
      <c r="M105" s="265"/>
      <c r="N105" s="266"/>
      <c r="O105" s="382" t="e">
        <f aca="false">(N105/M105)*100</f>
        <v>#DIV/0!</v>
      </c>
    </row>
    <row r="106" customFormat="false" ht="28.1" hidden="true" customHeight="false" outlineLevel="0" collapsed="false">
      <c r="A106" s="127" t="s">
        <v>302</v>
      </c>
      <c r="B106" s="128" t="s">
        <v>303</v>
      </c>
      <c r="C106" s="127" t="s">
        <v>1289</v>
      </c>
      <c r="D106" s="260"/>
      <c r="E106" s="261"/>
      <c r="F106" s="262" t="e">
        <f aca="false">(E106/D106)*100</f>
        <v>#DIV/0!</v>
      </c>
      <c r="G106" s="263"/>
      <c r="H106" s="264"/>
      <c r="I106" s="267" t="e">
        <f aca="false">(H106/G106)*100</f>
        <v>#DIV/0!</v>
      </c>
      <c r="J106" s="264"/>
      <c r="K106" s="264"/>
      <c r="L106" s="267" t="e">
        <f aca="false">(K106/J106)*100</f>
        <v>#DIV/0!</v>
      </c>
      <c r="M106" s="263"/>
      <c r="N106" s="264"/>
      <c r="O106" s="267" t="e">
        <f aca="false">(N106/M106)*100</f>
        <v>#DIV/0!</v>
      </c>
    </row>
    <row r="107" customFormat="false" ht="28.1" hidden="true" customHeight="false" outlineLevel="0" collapsed="false">
      <c r="A107" s="127" t="s">
        <v>332</v>
      </c>
      <c r="B107" s="128" t="s">
        <v>333</v>
      </c>
      <c r="C107" s="127" t="s">
        <v>1291</v>
      </c>
      <c r="D107" s="260"/>
      <c r="E107" s="261"/>
      <c r="F107" s="381" t="e">
        <f aca="false">(E107/D107)*100</f>
        <v>#DIV/0!</v>
      </c>
      <c r="G107" s="263"/>
      <c r="H107" s="264"/>
      <c r="I107" s="382" t="e">
        <f aca="false">(H107/G107)*100</f>
        <v>#DIV/0!</v>
      </c>
      <c r="J107" s="264"/>
      <c r="K107" s="264"/>
      <c r="L107" s="382" t="e">
        <f aca="false">(K107/J107)*100</f>
        <v>#DIV/0!</v>
      </c>
      <c r="M107" s="263"/>
      <c r="N107" s="264"/>
      <c r="O107" s="382" t="e">
        <f aca="false">(N107/M107)*100</f>
        <v>#DIV/0!</v>
      </c>
    </row>
    <row r="108" s="21" customFormat="true" ht="28.1" hidden="true" customHeight="false" outlineLevel="0" collapsed="false">
      <c r="A108" s="108" t="s">
        <v>332</v>
      </c>
      <c r="B108" s="108" t="s">
        <v>338</v>
      </c>
      <c r="C108" s="108" t="s">
        <v>1293</v>
      </c>
      <c r="D108" s="265"/>
      <c r="E108" s="266"/>
      <c r="F108" s="267" t="e">
        <f aca="false">(E108/D108)*100</f>
        <v>#DIV/0!</v>
      </c>
      <c r="G108" s="265"/>
      <c r="H108" s="266"/>
      <c r="I108" s="267" t="e">
        <f aca="false">(H108/G108)*100</f>
        <v>#DIV/0!</v>
      </c>
      <c r="J108" s="266"/>
      <c r="K108" s="266"/>
      <c r="L108" s="267" t="e">
        <f aca="false">(K108/J108)*100</f>
        <v>#DIV/0!</v>
      </c>
      <c r="M108" s="265"/>
      <c r="N108" s="266"/>
      <c r="O108" s="267" t="e">
        <f aca="false">(N108/M108)*100</f>
        <v>#DIV/0!</v>
      </c>
    </row>
    <row r="109" s="21" customFormat="true" ht="28.1" hidden="true" customHeight="false" outlineLevel="0" collapsed="false">
      <c r="A109" s="108" t="s">
        <v>332</v>
      </c>
      <c r="B109" s="108" t="s">
        <v>378</v>
      </c>
      <c r="C109" s="108" t="s">
        <v>1295</v>
      </c>
      <c r="D109" s="265"/>
      <c r="E109" s="266"/>
      <c r="F109" s="267" t="e">
        <f aca="false">(E109/D109)*100</f>
        <v>#DIV/0!</v>
      </c>
      <c r="G109" s="265"/>
      <c r="H109" s="266"/>
      <c r="I109" s="267" t="e">
        <f aca="false">(H109/G109)*100</f>
        <v>#DIV/0!</v>
      </c>
      <c r="J109" s="266"/>
      <c r="K109" s="266"/>
      <c r="L109" s="267" t="e">
        <f aca="false">(K109/J109)*100</f>
        <v>#DIV/0!</v>
      </c>
      <c r="M109" s="265"/>
      <c r="N109" s="266"/>
      <c r="O109" s="267" t="e">
        <f aca="false">(N109/M109)*100</f>
        <v>#DIV/0!</v>
      </c>
    </row>
    <row r="110" s="21" customFormat="true" ht="28.1" hidden="true" customHeight="false" outlineLevel="0" collapsed="false">
      <c r="A110" s="108" t="s">
        <v>332</v>
      </c>
      <c r="B110" s="108" t="s">
        <v>378</v>
      </c>
      <c r="C110" s="108" t="s">
        <v>1297</v>
      </c>
      <c r="D110" s="265"/>
      <c r="E110" s="266"/>
      <c r="F110" s="267" t="e">
        <f aca="false">(E110/D110)*100</f>
        <v>#DIV/0!</v>
      </c>
      <c r="G110" s="265"/>
      <c r="H110" s="266"/>
      <c r="I110" s="267" t="e">
        <f aca="false">(H110/G110)*100</f>
        <v>#DIV/0!</v>
      </c>
      <c r="J110" s="266"/>
      <c r="K110" s="266"/>
      <c r="L110" s="267" t="e">
        <f aca="false">(K110/J110)*100</f>
        <v>#DIV/0!</v>
      </c>
      <c r="M110" s="265"/>
      <c r="N110" s="266"/>
      <c r="O110" s="267" t="e">
        <f aca="false">(N110/M110)*100</f>
        <v>#DIV/0!</v>
      </c>
    </row>
    <row r="111" s="21" customFormat="true" ht="28.1" hidden="true" customHeight="false" outlineLevel="0" collapsed="false">
      <c r="A111" s="108" t="s">
        <v>332</v>
      </c>
      <c r="B111" s="108" t="s">
        <v>338</v>
      </c>
      <c r="C111" s="108" t="s">
        <v>1299</v>
      </c>
      <c r="D111" s="265"/>
      <c r="E111" s="266"/>
      <c r="F111" s="267" t="e">
        <f aca="false">(E111/D111)*100</f>
        <v>#DIV/0!</v>
      </c>
      <c r="G111" s="265"/>
      <c r="H111" s="266"/>
      <c r="I111" s="267" t="e">
        <f aca="false">(H111/G111)*100</f>
        <v>#DIV/0!</v>
      </c>
      <c r="J111" s="266"/>
      <c r="K111" s="266"/>
      <c r="L111" s="267" t="e">
        <f aca="false">(K111/J111)*100</f>
        <v>#DIV/0!</v>
      </c>
      <c r="M111" s="265"/>
      <c r="N111" s="266"/>
      <c r="O111" s="267" t="e">
        <f aca="false">(N111/M111)*100</f>
        <v>#DIV/0!</v>
      </c>
    </row>
    <row r="112" s="21" customFormat="true" ht="28.1" hidden="true" customHeight="false" outlineLevel="0" collapsed="false">
      <c r="A112" s="108" t="s">
        <v>332</v>
      </c>
      <c r="B112" s="108" t="s">
        <v>342</v>
      </c>
      <c r="C112" s="108" t="s">
        <v>1301</v>
      </c>
      <c r="D112" s="265"/>
      <c r="E112" s="266"/>
      <c r="F112" s="267" t="e">
        <f aca="false">(E112/D112)*100</f>
        <v>#DIV/0!</v>
      </c>
      <c r="G112" s="265"/>
      <c r="H112" s="266"/>
      <c r="I112" s="267" t="e">
        <f aca="false">(H112/G112)*100</f>
        <v>#DIV/0!</v>
      </c>
      <c r="J112" s="266"/>
      <c r="K112" s="266"/>
      <c r="L112" s="267" t="e">
        <f aca="false">(K112/J112)*100</f>
        <v>#DIV/0!</v>
      </c>
      <c r="M112" s="265"/>
      <c r="N112" s="266"/>
      <c r="O112" s="267" t="e">
        <f aca="false">(N112/M112)*100</f>
        <v>#DIV/0!</v>
      </c>
    </row>
    <row r="113" customFormat="false" ht="28.1" hidden="true" customHeight="false" outlineLevel="0" collapsed="false">
      <c r="A113" s="127" t="s">
        <v>332</v>
      </c>
      <c r="B113" s="128" t="s">
        <v>347</v>
      </c>
      <c r="C113" s="127" t="s">
        <v>1303</v>
      </c>
      <c r="D113" s="260"/>
      <c r="E113" s="261"/>
      <c r="F113" s="381" t="e">
        <f aca="false">(E113/D113)*100</f>
        <v>#DIV/0!</v>
      </c>
      <c r="G113" s="263"/>
      <c r="H113" s="264"/>
      <c r="I113" s="382" t="e">
        <f aca="false">(H113/G113)*100</f>
        <v>#DIV/0!</v>
      </c>
      <c r="J113" s="264"/>
      <c r="K113" s="264"/>
      <c r="L113" s="382" t="e">
        <f aca="false">(K113/J113)*100</f>
        <v>#DIV/0!</v>
      </c>
      <c r="M113" s="263"/>
      <c r="N113" s="264"/>
      <c r="O113" s="382" t="e">
        <f aca="false">(N113/M113)*100</f>
        <v>#DIV/0!</v>
      </c>
    </row>
    <row r="114" s="21" customFormat="true" ht="28.1" hidden="true" customHeight="false" outlineLevel="0" collapsed="false">
      <c r="A114" s="108" t="s">
        <v>332</v>
      </c>
      <c r="B114" s="108" t="s">
        <v>338</v>
      </c>
      <c r="C114" s="108" t="s">
        <v>1305</v>
      </c>
      <c r="D114" s="265"/>
      <c r="E114" s="266"/>
      <c r="F114" s="267" t="e">
        <f aca="false">(E114/D114)*100</f>
        <v>#DIV/0!</v>
      </c>
      <c r="G114" s="265"/>
      <c r="H114" s="266"/>
      <c r="I114" s="267" t="e">
        <f aca="false">(H114/G114)*100</f>
        <v>#DIV/0!</v>
      </c>
      <c r="J114" s="266"/>
      <c r="K114" s="266"/>
      <c r="L114" s="267" t="e">
        <f aca="false">(K114/J114)*100</f>
        <v>#DIV/0!</v>
      </c>
      <c r="M114" s="265"/>
      <c r="N114" s="266"/>
      <c r="O114" s="267" t="e">
        <f aca="false">(N114/M114)*100</f>
        <v>#DIV/0!</v>
      </c>
    </row>
    <row r="115" s="21" customFormat="true" ht="28.1" hidden="true" customHeight="false" outlineLevel="0" collapsed="false">
      <c r="A115" s="108" t="s">
        <v>332</v>
      </c>
      <c r="B115" s="108" t="s">
        <v>378</v>
      </c>
      <c r="C115" s="108" t="s">
        <v>1307</v>
      </c>
      <c r="D115" s="265"/>
      <c r="E115" s="266"/>
      <c r="F115" s="267" t="e">
        <f aca="false">(E115/D115)*100</f>
        <v>#DIV/0!</v>
      </c>
      <c r="G115" s="265"/>
      <c r="H115" s="266"/>
      <c r="I115" s="267" t="e">
        <f aca="false">(H115/G115)*100</f>
        <v>#DIV/0!</v>
      </c>
      <c r="J115" s="266"/>
      <c r="K115" s="266"/>
      <c r="L115" s="267" t="e">
        <f aca="false">(K115/J115)*100</f>
        <v>#DIV/0!</v>
      </c>
      <c r="M115" s="265"/>
      <c r="N115" s="266"/>
      <c r="O115" s="267" t="e">
        <f aca="false">(N115/M115)*100</f>
        <v>#DIV/0!</v>
      </c>
    </row>
    <row r="116" customFormat="false" ht="28.1" hidden="true" customHeight="false" outlineLevel="0" collapsed="false">
      <c r="A116" s="127" t="s">
        <v>332</v>
      </c>
      <c r="B116" s="128" t="s">
        <v>333</v>
      </c>
      <c r="C116" s="127" t="s">
        <v>1309</v>
      </c>
      <c r="D116" s="260"/>
      <c r="E116" s="261"/>
      <c r="F116" s="381" t="e">
        <f aca="false">(E116/D116)*100</f>
        <v>#DIV/0!</v>
      </c>
      <c r="G116" s="263"/>
      <c r="H116" s="264"/>
      <c r="I116" s="382" t="e">
        <f aca="false">(H116/G116)*100</f>
        <v>#DIV/0!</v>
      </c>
      <c r="J116" s="264"/>
      <c r="K116" s="264"/>
      <c r="L116" s="382" t="e">
        <f aca="false">(K116/J116)*100</f>
        <v>#DIV/0!</v>
      </c>
      <c r="M116" s="263"/>
      <c r="N116" s="264"/>
      <c r="O116" s="382" t="e">
        <f aca="false">(N116/M116)*100</f>
        <v>#DIV/0!</v>
      </c>
    </row>
    <row r="117" s="21" customFormat="true" ht="28.1" hidden="true" customHeight="false" outlineLevel="0" collapsed="false">
      <c r="A117" s="108" t="s">
        <v>332</v>
      </c>
      <c r="B117" s="108" t="s">
        <v>342</v>
      </c>
      <c r="C117" s="108" t="s">
        <v>1311</v>
      </c>
      <c r="D117" s="265"/>
      <c r="E117" s="266"/>
      <c r="F117" s="267" t="e">
        <f aca="false">(E117/D117)*100</f>
        <v>#DIV/0!</v>
      </c>
      <c r="G117" s="265"/>
      <c r="H117" s="266"/>
      <c r="I117" s="267" t="e">
        <f aca="false">(H117/G117)*100</f>
        <v>#DIV/0!</v>
      </c>
      <c r="J117" s="266"/>
      <c r="K117" s="266"/>
      <c r="L117" s="267" t="e">
        <f aca="false">(K117/J117)*100</f>
        <v>#DIV/0!</v>
      </c>
      <c r="M117" s="265"/>
      <c r="N117" s="266"/>
      <c r="O117" s="267" t="e">
        <f aca="false">(N117/M117)*100</f>
        <v>#DIV/0!</v>
      </c>
    </row>
    <row r="118" s="21" customFormat="true" ht="28.1" hidden="true" customHeight="false" outlineLevel="0" collapsed="false">
      <c r="A118" s="108" t="s">
        <v>332</v>
      </c>
      <c r="B118" s="108" t="s">
        <v>385</v>
      </c>
      <c r="C118" s="108" t="s">
        <v>1313</v>
      </c>
      <c r="D118" s="265"/>
      <c r="E118" s="266"/>
      <c r="F118" s="382" t="e">
        <f aca="false">(E118/D118)*100</f>
        <v>#DIV/0!</v>
      </c>
      <c r="G118" s="265"/>
      <c r="H118" s="266"/>
      <c r="I118" s="382" t="e">
        <f aca="false">(H118/G118)*100</f>
        <v>#DIV/0!</v>
      </c>
      <c r="J118" s="266"/>
      <c r="K118" s="266"/>
      <c r="L118" s="382" t="e">
        <f aca="false">(K118/J118)*100</f>
        <v>#DIV/0!</v>
      </c>
      <c r="M118" s="265"/>
      <c r="N118" s="266"/>
      <c r="O118" s="382" t="e">
        <f aca="false">(N118/M118)*100</f>
        <v>#DIV/0!</v>
      </c>
    </row>
    <row r="119" s="343" customFormat="true" ht="28.1" hidden="true" customHeight="false" outlineLevel="0" collapsed="false">
      <c r="A119" s="106" t="s">
        <v>332</v>
      </c>
      <c r="B119" s="106" t="s">
        <v>352</v>
      </c>
      <c r="C119" s="106" t="s">
        <v>1315</v>
      </c>
      <c r="D119" s="296"/>
      <c r="E119" s="294"/>
      <c r="F119" s="295" t="e">
        <f aca="false">(E119/D119)*100</f>
        <v>#DIV/0!</v>
      </c>
      <c r="G119" s="296"/>
      <c r="H119" s="294"/>
      <c r="I119" s="295" t="e">
        <f aca="false">(H119/G119)*100</f>
        <v>#DIV/0!</v>
      </c>
      <c r="J119" s="294"/>
      <c r="K119" s="294"/>
      <c r="L119" s="295" t="e">
        <f aca="false">(K119/J119)*100</f>
        <v>#DIV/0!</v>
      </c>
      <c r="M119" s="296"/>
      <c r="N119" s="294"/>
      <c r="O119" s="295" t="e">
        <f aca="false">(N119/M119)*100</f>
        <v>#DIV/0!</v>
      </c>
    </row>
    <row r="120" s="343" customFormat="true" ht="28.1" hidden="true" customHeight="false" outlineLevel="0" collapsed="false">
      <c r="A120" s="106" t="s">
        <v>332</v>
      </c>
      <c r="B120" s="106" t="s">
        <v>352</v>
      </c>
      <c r="C120" s="106" t="s">
        <v>1317</v>
      </c>
      <c r="D120" s="296"/>
      <c r="E120" s="342"/>
      <c r="F120" s="295" t="e">
        <f aca="false">(E120/D120)*100</f>
        <v>#DIV/0!</v>
      </c>
      <c r="G120" s="296"/>
      <c r="H120" s="342"/>
      <c r="I120" s="295" t="e">
        <f aca="false">(H120/G120)*100</f>
        <v>#DIV/0!</v>
      </c>
      <c r="J120" s="342"/>
      <c r="K120" s="294"/>
      <c r="L120" s="295" t="e">
        <f aca="false">(K120/J120)*100</f>
        <v>#DIV/0!</v>
      </c>
      <c r="M120" s="296"/>
      <c r="N120" s="294"/>
      <c r="O120" s="295" t="e">
        <f aca="false">(N120/M120)*100</f>
        <v>#DIV/0!</v>
      </c>
    </row>
    <row r="121" s="21" customFormat="true" ht="28.1" hidden="true" customHeight="false" outlineLevel="0" collapsed="false">
      <c r="A121" s="108" t="s">
        <v>332</v>
      </c>
      <c r="B121" s="108" t="s">
        <v>378</v>
      </c>
      <c r="C121" s="108" t="s">
        <v>1317</v>
      </c>
      <c r="D121" s="265"/>
      <c r="E121" s="266"/>
      <c r="F121" s="267" t="e">
        <f aca="false">(E121/D121)*100</f>
        <v>#DIV/0!</v>
      </c>
      <c r="G121" s="265"/>
      <c r="H121" s="266"/>
      <c r="I121" s="267" t="e">
        <f aca="false">(H121/G121)*100</f>
        <v>#DIV/0!</v>
      </c>
      <c r="J121" s="266"/>
      <c r="K121" s="266"/>
      <c r="L121" s="267" t="e">
        <f aca="false">(K121/J121)*100</f>
        <v>#DIV/0!</v>
      </c>
      <c r="M121" s="265"/>
      <c r="N121" s="266"/>
      <c r="O121" s="267" t="e">
        <f aca="false">(N121/M121)*100</f>
        <v>#DIV/0!</v>
      </c>
    </row>
    <row r="122" s="21" customFormat="true" ht="28.1" hidden="true" customHeight="false" outlineLevel="0" collapsed="false">
      <c r="A122" s="108" t="s">
        <v>332</v>
      </c>
      <c r="B122" s="108" t="s">
        <v>364</v>
      </c>
      <c r="C122" s="108" t="s">
        <v>1320</v>
      </c>
      <c r="D122" s="265"/>
      <c r="E122" s="266"/>
      <c r="F122" s="267" t="e">
        <f aca="false">(E122/D122)*100</f>
        <v>#DIV/0!</v>
      </c>
      <c r="G122" s="265"/>
      <c r="H122" s="266"/>
      <c r="I122" s="267" t="e">
        <f aca="false">(H122/G122)*100</f>
        <v>#DIV/0!</v>
      </c>
      <c r="J122" s="266"/>
      <c r="K122" s="266"/>
      <c r="L122" s="267" t="e">
        <f aca="false">(K122/J122)*100</f>
        <v>#DIV/0!</v>
      </c>
      <c r="M122" s="265"/>
      <c r="N122" s="266"/>
      <c r="O122" s="267" t="e">
        <f aca="false">(N122/M122)*100</f>
        <v>#DIV/0!</v>
      </c>
    </row>
    <row r="123" s="21" customFormat="true" ht="28.1" hidden="true" customHeight="false" outlineLevel="0" collapsed="false">
      <c r="A123" s="108" t="s">
        <v>332</v>
      </c>
      <c r="B123" s="108" t="s">
        <v>378</v>
      </c>
      <c r="C123" s="108" t="s">
        <v>1322</v>
      </c>
      <c r="D123" s="265"/>
      <c r="E123" s="266"/>
      <c r="F123" s="267" t="e">
        <f aca="false">(E123/D123)*100</f>
        <v>#DIV/0!</v>
      </c>
      <c r="G123" s="265"/>
      <c r="H123" s="266"/>
      <c r="I123" s="267" t="e">
        <f aca="false">(H123/G123)*100</f>
        <v>#DIV/0!</v>
      </c>
      <c r="J123" s="266"/>
      <c r="K123" s="266"/>
      <c r="L123" s="267" t="e">
        <f aca="false">(K123/J123)*100</f>
        <v>#DIV/0!</v>
      </c>
      <c r="M123" s="265"/>
      <c r="N123" s="266"/>
      <c r="O123" s="267" t="e">
        <f aca="false">(N123/M123)*100</f>
        <v>#DIV/0!</v>
      </c>
    </row>
    <row r="124" s="21" customFormat="true" ht="28.1" hidden="true" customHeight="false" outlineLevel="0" collapsed="false">
      <c r="A124" s="108" t="s">
        <v>332</v>
      </c>
      <c r="B124" s="108" t="s">
        <v>378</v>
      </c>
      <c r="C124" s="108" t="s">
        <v>1324</v>
      </c>
      <c r="D124" s="265"/>
      <c r="E124" s="266"/>
      <c r="F124" s="267" t="e">
        <f aca="false">(E124/D124)*100</f>
        <v>#DIV/0!</v>
      </c>
      <c r="G124" s="265"/>
      <c r="H124" s="266"/>
      <c r="I124" s="267" t="e">
        <f aca="false">(H124/G124)*100</f>
        <v>#DIV/0!</v>
      </c>
      <c r="J124" s="266"/>
      <c r="K124" s="266"/>
      <c r="L124" s="267" t="e">
        <f aca="false">(K124/J124)*100</f>
        <v>#DIV/0!</v>
      </c>
      <c r="M124" s="265"/>
      <c r="N124" s="266"/>
      <c r="O124" s="267" t="e">
        <f aca="false">(N124/M124)*100</f>
        <v>#DIV/0!</v>
      </c>
    </row>
    <row r="125" customFormat="false" ht="28.1" hidden="true" customHeight="false" outlineLevel="0" collapsed="false">
      <c r="A125" s="127" t="s">
        <v>332</v>
      </c>
      <c r="B125" s="128" t="s">
        <v>347</v>
      </c>
      <c r="C125" s="127" t="s">
        <v>1326</v>
      </c>
      <c r="D125" s="260"/>
      <c r="E125" s="261"/>
      <c r="F125" s="381" t="e">
        <f aca="false">(E125/D125)*100</f>
        <v>#DIV/0!</v>
      </c>
      <c r="G125" s="263"/>
      <c r="H125" s="264"/>
      <c r="I125" s="382" t="e">
        <f aca="false">(H125/G125)*100</f>
        <v>#DIV/0!</v>
      </c>
      <c r="J125" s="264"/>
      <c r="K125" s="264"/>
      <c r="L125" s="382" t="e">
        <f aca="false">(K125/J125)*100</f>
        <v>#DIV/0!</v>
      </c>
      <c r="M125" s="263"/>
      <c r="N125" s="264"/>
      <c r="O125" s="382" t="e">
        <f aca="false">(N125/M125)*100</f>
        <v>#DIV/0!</v>
      </c>
    </row>
    <row r="126" s="21" customFormat="true" ht="28.1" hidden="true" customHeight="false" outlineLevel="0" collapsed="false">
      <c r="A126" s="108" t="s">
        <v>332</v>
      </c>
      <c r="B126" s="108" t="s">
        <v>390</v>
      </c>
      <c r="C126" s="108" t="s">
        <v>1328</v>
      </c>
      <c r="D126" s="265"/>
      <c r="E126" s="266"/>
      <c r="F126" s="267" t="e">
        <f aca="false">(E126/D126)*100</f>
        <v>#DIV/0!</v>
      </c>
      <c r="G126" s="265"/>
      <c r="H126" s="266"/>
      <c r="I126" s="267" t="e">
        <f aca="false">(H126/G126)*100</f>
        <v>#DIV/0!</v>
      </c>
      <c r="J126" s="266"/>
      <c r="K126" s="266"/>
      <c r="L126" s="267" t="e">
        <f aca="false">(K126/J126)*100</f>
        <v>#DIV/0!</v>
      </c>
      <c r="M126" s="265"/>
      <c r="N126" s="266"/>
      <c r="O126" s="267" t="e">
        <f aca="false">(N126/M126)*100</f>
        <v>#DIV/0!</v>
      </c>
    </row>
    <row r="127" s="174" customFormat="true" ht="28.1" hidden="true" customHeight="false" outlineLevel="0" collapsed="false">
      <c r="A127" s="106" t="s">
        <v>332</v>
      </c>
      <c r="B127" s="106" t="s">
        <v>369</v>
      </c>
      <c r="C127" s="106" t="s">
        <v>1330</v>
      </c>
      <c r="D127" s="296"/>
      <c r="E127" s="294"/>
      <c r="F127" s="295" t="e">
        <f aca="false">(E127/D127)*100</f>
        <v>#DIV/0!</v>
      </c>
      <c r="G127" s="296"/>
      <c r="H127" s="294"/>
      <c r="I127" s="295" t="e">
        <f aca="false">(H127/G127)*100</f>
        <v>#DIV/0!</v>
      </c>
      <c r="J127" s="294"/>
      <c r="K127" s="294"/>
      <c r="L127" s="295" t="e">
        <f aca="false">(K127/J127)*100</f>
        <v>#DIV/0!</v>
      </c>
      <c r="M127" s="296"/>
      <c r="N127" s="294"/>
      <c r="O127" s="295" t="e">
        <f aca="false">(N127/M127)*100</f>
        <v>#DIV/0!</v>
      </c>
    </row>
    <row r="128" s="21" customFormat="true" ht="28.1" hidden="true" customHeight="false" outlineLevel="0" collapsed="false">
      <c r="A128" s="108" t="s">
        <v>332</v>
      </c>
      <c r="B128" s="108" t="s">
        <v>390</v>
      </c>
      <c r="C128" s="108" t="s">
        <v>1332</v>
      </c>
      <c r="D128" s="265"/>
      <c r="E128" s="266"/>
      <c r="F128" s="267" t="e">
        <f aca="false">(E128/D128)*100</f>
        <v>#DIV/0!</v>
      </c>
      <c r="G128" s="265"/>
      <c r="H128" s="266"/>
      <c r="I128" s="267" t="e">
        <f aca="false">(H128/G128)*100</f>
        <v>#DIV/0!</v>
      </c>
      <c r="J128" s="266"/>
      <c r="K128" s="266"/>
      <c r="L128" s="267" t="e">
        <f aca="false">(K128/J128)*100</f>
        <v>#DIV/0!</v>
      </c>
      <c r="M128" s="265"/>
      <c r="N128" s="266"/>
      <c r="O128" s="267" t="e">
        <f aca="false">(N128/M128)*100</f>
        <v>#DIV/0!</v>
      </c>
    </row>
    <row r="129" s="21" customFormat="true" ht="28.1" hidden="true" customHeight="false" outlineLevel="0" collapsed="false">
      <c r="A129" s="108" t="s">
        <v>332</v>
      </c>
      <c r="B129" s="108" t="s">
        <v>378</v>
      </c>
      <c r="C129" s="108" t="s">
        <v>1334</v>
      </c>
      <c r="D129" s="265"/>
      <c r="E129" s="266"/>
      <c r="F129" s="267" t="e">
        <f aca="false">(E129/D129)*100</f>
        <v>#DIV/0!</v>
      </c>
      <c r="G129" s="265"/>
      <c r="H129" s="266"/>
      <c r="I129" s="267" t="e">
        <f aca="false">(H129/G129)*100</f>
        <v>#DIV/0!</v>
      </c>
      <c r="J129" s="266"/>
      <c r="K129" s="266"/>
      <c r="L129" s="267" t="e">
        <f aca="false">(K129/J129)*100</f>
        <v>#DIV/0!</v>
      </c>
      <c r="M129" s="265"/>
      <c r="N129" s="266"/>
      <c r="O129" s="267" t="e">
        <f aca="false">(N129/M129)*100</f>
        <v>#DIV/0!</v>
      </c>
    </row>
    <row r="130" s="174" customFormat="true" ht="28.1" hidden="true" customHeight="false" outlineLevel="0" collapsed="false">
      <c r="A130" s="106" t="s">
        <v>332</v>
      </c>
      <c r="B130" s="106" t="s">
        <v>352</v>
      </c>
      <c r="C130" s="106" t="s">
        <v>1840</v>
      </c>
      <c r="D130" s="296"/>
      <c r="E130" s="300"/>
      <c r="F130" s="295" t="e">
        <f aca="false">(E130/D130)*100</f>
        <v>#DIV/0!</v>
      </c>
      <c r="G130" s="296"/>
      <c r="H130" s="300"/>
      <c r="I130" s="295" t="e">
        <f aca="false">(H130/G130)*100</f>
        <v>#DIV/0!</v>
      </c>
      <c r="J130" s="300"/>
      <c r="K130" s="294"/>
      <c r="L130" s="295" t="e">
        <f aca="false">(K130/J130)*100</f>
        <v>#DIV/0!</v>
      </c>
      <c r="M130" s="296"/>
      <c r="N130" s="294"/>
      <c r="O130" s="295" t="e">
        <f aca="false">(N130/M130)*100</f>
        <v>#DIV/0!</v>
      </c>
    </row>
    <row r="131" s="21" customFormat="true" ht="28.1" hidden="true" customHeight="false" outlineLevel="0" collapsed="false">
      <c r="A131" s="108" t="s">
        <v>332</v>
      </c>
      <c r="B131" s="108" t="s">
        <v>378</v>
      </c>
      <c r="C131" s="108" t="s">
        <v>1840</v>
      </c>
      <c r="D131" s="265"/>
      <c r="E131" s="266"/>
      <c r="F131" s="267" t="e">
        <f aca="false">(E131/D131)*100</f>
        <v>#DIV/0!</v>
      </c>
      <c r="G131" s="265"/>
      <c r="H131" s="266"/>
      <c r="I131" s="267" t="e">
        <f aca="false">(H131/G131)*100</f>
        <v>#DIV/0!</v>
      </c>
      <c r="J131" s="266"/>
      <c r="K131" s="266"/>
      <c r="L131" s="267" t="e">
        <f aca="false">(K131/J131)*100</f>
        <v>#DIV/0!</v>
      </c>
      <c r="M131" s="265"/>
      <c r="N131" s="266"/>
      <c r="O131" s="267" t="e">
        <f aca="false">(N131/M131)*100</f>
        <v>#DIV/0!</v>
      </c>
    </row>
    <row r="132" s="21" customFormat="true" ht="28.1" hidden="true" customHeight="false" outlineLevel="0" collapsed="false">
      <c r="A132" s="108" t="s">
        <v>332</v>
      </c>
      <c r="B132" s="108" t="s">
        <v>385</v>
      </c>
      <c r="C132" s="108" t="s">
        <v>1340</v>
      </c>
      <c r="D132" s="265"/>
      <c r="E132" s="266"/>
      <c r="F132" s="382" t="e">
        <f aca="false">(E132/D132)*100</f>
        <v>#DIV/0!</v>
      </c>
      <c r="G132" s="265"/>
      <c r="H132" s="266"/>
      <c r="I132" s="382" t="e">
        <f aca="false">(H132/G132)*100</f>
        <v>#DIV/0!</v>
      </c>
      <c r="J132" s="266"/>
      <c r="K132" s="266"/>
      <c r="L132" s="382" t="e">
        <f aca="false">(K132/J132)*100</f>
        <v>#DIV/0!</v>
      </c>
      <c r="M132" s="265"/>
      <c r="N132" s="266"/>
      <c r="O132" s="382" t="e">
        <f aca="false">(N132/M132)*100</f>
        <v>#DIV/0!</v>
      </c>
    </row>
    <row r="133" customFormat="false" ht="28.1" hidden="true" customHeight="false" outlineLevel="0" collapsed="false">
      <c r="A133" s="127" t="s">
        <v>396</v>
      </c>
      <c r="B133" s="128" t="s">
        <v>397</v>
      </c>
      <c r="C133" s="127" t="s">
        <v>1342</v>
      </c>
      <c r="D133" s="260"/>
      <c r="E133" s="261"/>
      <c r="F133" s="381" t="e">
        <f aca="false">(E133/D133)*100</f>
        <v>#DIV/0!</v>
      </c>
      <c r="G133" s="263"/>
      <c r="H133" s="264"/>
      <c r="I133" s="382" t="e">
        <f aca="false">(H133/G133)*100</f>
        <v>#DIV/0!</v>
      </c>
      <c r="J133" s="264"/>
      <c r="K133" s="264"/>
      <c r="L133" s="382" t="e">
        <f aca="false">(K133/J133)*100</f>
        <v>#DIV/0!</v>
      </c>
      <c r="M133" s="263"/>
      <c r="N133" s="264"/>
      <c r="O133" s="382" t="e">
        <f aca="false">(N133/M133)*100</f>
        <v>#DIV/0!</v>
      </c>
    </row>
    <row r="134" customFormat="false" ht="28.1" hidden="true" customHeight="false" outlineLevel="0" collapsed="false">
      <c r="A134" s="127" t="s">
        <v>396</v>
      </c>
      <c r="B134" s="128" t="s">
        <v>397</v>
      </c>
      <c r="C134" s="127" t="s">
        <v>1344</v>
      </c>
      <c r="D134" s="260"/>
      <c r="E134" s="261"/>
      <c r="F134" s="381" t="e">
        <f aca="false">(E134/D134)*100</f>
        <v>#DIV/0!</v>
      </c>
      <c r="G134" s="263"/>
      <c r="H134" s="264"/>
      <c r="I134" s="382" t="e">
        <f aca="false">(H134/G134)*100</f>
        <v>#DIV/0!</v>
      </c>
      <c r="J134" s="264"/>
      <c r="K134" s="264"/>
      <c r="L134" s="382" t="e">
        <f aca="false">(K134/J134)*100</f>
        <v>#DIV/0!</v>
      </c>
      <c r="M134" s="263"/>
      <c r="N134" s="264"/>
      <c r="O134" s="382" t="e">
        <f aca="false">(N134/M134)*100</f>
        <v>#DIV/0!</v>
      </c>
    </row>
    <row r="135" s="21" customFormat="true" ht="37.5" hidden="true" customHeight="false" outlineLevel="0" collapsed="false">
      <c r="A135" s="108" t="s">
        <v>405</v>
      </c>
      <c r="B135" s="108" t="s">
        <v>478</v>
      </c>
      <c r="C135" s="108" t="s">
        <v>1346</v>
      </c>
      <c r="D135" s="265"/>
      <c r="E135" s="266"/>
      <c r="F135" s="267" t="e">
        <f aca="false">(E135/D135)*100</f>
        <v>#DIV/0!</v>
      </c>
      <c r="G135" s="265"/>
      <c r="H135" s="266"/>
      <c r="I135" s="267" t="e">
        <f aca="false">(H135/G135)*100</f>
        <v>#DIV/0!</v>
      </c>
      <c r="J135" s="266"/>
      <c r="K135" s="266"/>
      <c r="L135" s="267" t="e">
        <f aca="false">(K135/J135)*100</f>
        <v>#DIV/0!</v>
      </c>
      <c r="M135" s="265"/>
      <c r="N135" s="266"/>
      <c r="O135" s="267" t="e">
        <f aca="false">(N135/M135)*100</f>
        <v>#DIV/0!</v>
      </c>
    </row>
    <row r="136" s="21" customFormat="true" ht="37.5" hidden="true" customHeight="false" outlineLevel="0" collapsed="false">
      <c r="A136" s="108" t="s">
        <v>405</v>
      </c>
      <c r="B136" s="108" t="s">
        <v>478</v>
      </c>
      <c r="C136" s="108" t="s">
        <v>1348</v>
      </c>
      <c r="D136" s="265"/>
      <c r="E136" s="275"/>
      <c r="F136" s="267" t="e">
        <f aca="false">(E136/D136)*100</f>
        <v>#DIV/0!</v>
      </c>
      <c r="G136" s="274"/>
      <c r="H136" s="275"/>
      <c r="I136" s="267" t="e">
        <f aca="false">(H136/G136)*100</f>
        <v>#DIV/0!</v>
      </c>
      <c r="J136" s="275"/>
      <c r="K136" s="275"/>
      <c r="L136" s="267" t="e">
        <f aca="false">(K136/J136)*100</f>
        <v>#DIV/0!</v>
      </c>
      <c r="M136" s="274"/>
      <c r="N136" s="275"/>
      <c r="O136" s="267" t="e">
        <f aca="false">(N136/M136)*100</f>
        <v>#DIV/0!</v>
      </c>
    </row>
    <row r="137" s="21" customFormat="true" ht="37.5" hidden="true" customHeight="false" outlineLevel="0" collapsed="false">
      <c r="A137" s="108" t="s">
        <v>405</v>
      </c>
      <c r="B137" s="69" t="s">
        <v>478</v>
      </c>
      <c r="C137" s="69" t="s">
        <v>1350</v>
      </c>
      <c r="D137" s="274"/>
      <c r="E137" s="275"/>
      <c r="F137" s="267" t="e">
        <f aca="false">(E137/D137)*100</f>
        <v>#DIV/0!</v>
      </c>
      <c r="G137" s="274"/>
      <c r="H137" s="275"/>
      <c r="I137" s="267" t="e">
        <f aca="false">(H137/G137)*100</f>
        <v>#DIV/0!</v>
      </c>
      <c r="J137" s="275"/>
      <c r="K137" s="275"/>
      <c r="L137" s="267" t="e">
        <f aca="false">(K137/J137)*100</f>
        <v>#DIV/0!</v>
      </c>
      <c r="M137" s="274"/>
      <c r="N137" s="275"/>
      <c r="O137" s="267" t="e">
        <f aca="false">(N137/M137)*100</f>
        <v>#DIV/0!</v>
      </c>
    </row>
    <row r="138" s="21" customFormat="true" ht="37.5" hidden="true" customHeight="false" outlineLevel="0" collapsed="false">
      <c r="A138" s="108" t="s">
        <v>405</v>
      </c>
      <c r="B138" s="69" t="s">
        <v>478</v>
      </c>
      <c r="C138" s="69" t="s">
        <v>1352</v>
      </c>
      <c r="D138" s="274"/>
      <c r="E138" s="266"/>
      <c r="F138" s="267" t="e">
        <f aca="false">(E138/D138)*100</f>
        <v>#DIV/0!</v>
      </c>
      <c r="G138" s="265"/>
      <c r="H138" s="266"/>
      <c r="I138" s="267" t="e">
        <f aca="false">(H138/G138)*100</f>
        <v>#DIV/0!</v>
      </c>
      <c r="J138" s="266"/>
      <c r="K138" s="266"/>
      <c r="L138" s="267" t="e">
        <f aca="false">(K138/J138)*100</f>
        <v>#DIV/0!</v>
      </c>
      <c r="M138" s="265"/>
      <c r="N138" s="266"/>
      <c r="O138" s="267" t="e">
        <f aca="false">(N138/M138)*100</f>
        <v>#DIV/0!</v>
      </c>
    </row>
    <row r="139" s="21" customFormat="true" ht="28.1" hidden="true" customHeight="false" outlineLevel="0" collapsed="false">
      <c r="A139" s="108" t="s">
        <v>405</v>
      </c>
      <c r="B139" s="108" t="s">
        <v>1841</v>
      </c>
      <c r="C139" s="108" t="s">
        <v>1354</v>
      </c>
      <c r="D139" s="265"/>
      <c r="E139" s="266"/>
      <c r="F139" s="267" t="e">
        <f aca="false">(E139/D139)*100</f>
        <v>#DIV/0!</v>
      </c>
      <c r="G139" s="265"/>
      <c r="H139" s="266"/>
      <c r="I139" s="267" t="e">
        <f aca="false">(H139/G139)*100</f>
        <v>#DIV/0!</v>
      </c>
      <c r="J139" s="266"/>
      <c r="K139" s="266"/>
      <c r="L139" s="267" t="e">
        <f aca="false">(K139/J139)*100</f>
        <v>#DIV/0!</v>
      </c>
      <c r="M139" s="265"/>
      <c r="N139" s="266"/>
      <c r="O139" s="267" t="e">
        <f aca="false">(N139/M139)*100</f>
        <v>#DIV/0!</v>
      </c>
    </row>
    <row r="140" s="15" customFormat="true" ht="28.1" hidden="true" customHeight="false" outlineLevel="0" collapsed="false">
      <c r="A140" s="108" t="s">
        <v>405</v>
      </c>
      <c r="B140" s="108" t="s">
        <v>486</v>
      </c>
      <c r="C140" s="108" t="s">
        <v>1356</v>
      </c>
      <c r="D140" s="265"/>
      <c r="E140" s="266"/>
      <c r="F140" s="267" t="e">
        <f aca="false">(E140/D140)*100</f>
        <v>#DIV/0!</v>
      </c>
      <c r="G140" s="265"/>
      <c r="H140" s="266"/>
      <c r="I140" s="267" t="e">
        <f aca="false">(H140/G140)*100</f>
        <v>#DIV/0!</v>
      </c>
      <c r="J140" s="266"/>
      <c r="K140" s="266"/>
      <c r="L140" s="267" t="e">
        <f aca="false">(K140/J140)*100</f>
        <v>#DIV/0!</v>
      </c>
      <c r="M140" s="265"/>
      <c r="N140" s="266"/>
      <c r="O140" s="267" t="e">
        <f aca="false">(N140/M140)*100</f>
        <v>#DIV/0!</v>
      </c>
    </row>
    <row r="141" s="21" customFormat="true" ht="37.5" hidden="true" customHeight="false" outlineLevel="0" collapsed="false">
      <c r="A141" s="108" t="s">
        <v>405</v>
      </c>
      <c r="B141" s="108" t="s">
        <v>415</v>
      </c>
      <c r="C141" s="108" t="s">
        <v>1358</v>
      </c>
      <c r="D141" s="265"/>
      <c r="E141" s="266"/>
      <c r="F141" s="267" t="e">
        <f aca="false">(E141/D141)*100</f>
        <v>#DIV/0!</v>
      </c>
      <c r="G141" s="265"/>
      <c r="H141" s="266"/>
      <c r="I141" s="267" t="e">
        <f aca="false">(H141/G141)*100</f>
        <v>#DIV/0!</v>
      </c>
      <c r="J141" s="266"/>
      <c r="K141" s="266"/>
      <c r="L141" s="267" t="e">
        <f aca="false">(K141/J141)*100</f>
        <v>#DIV/0!</v>
      </c>
      <c r="M141" s="265"/>
      <c r="N141" s="266"/>
      <c r="O141" s="267" t="e">
        <f aca="false">(N141/M141)*100</f>
        <v>#DIV/0!</v>
      </c>
    </row>
    <row r="142" s="21" customFormat="true" ht="37.5" hidden="true" customHeight="false" outlineLevel="0" collapsed="false">
      <c r="A142" s="108" t="s">
        <v>405</v>
      </c>
      <c r="B142" s="108" t="s">
        <v>415</v>
      </c>
      <c r="C142" s="108" t="s">
        <v>1360</v>
      </c>
      <c r="D142" s="265"/>
      <c r="E142" s="266"/>
      <c r="F142" s="267" t="e">
        <f aca="false">(E142/D142)*100</f>
        <v>#DIV/0!</v>
      </c>
      <c r="G142" s="265"/>
      <c r="H142" s="266"/>
      <c r="I142" s="267" t="e">
        <f aca="false">(H142/G142)*100</f>
        <v>#DIV/0!</v>
      </c>
      <c r="J142" s="266"/>
      <c r="K142" s="266"/>
      <c r="L142" s="267" t="e">
        <f aca="false">(K142/J142)*100</f>
        <v>#DIV/0!</v>
      </c>
      <c r="M142" s="265"/>
      <c r="N142" s="266"/>
      <c r="O142" s="267" t="e">
        <f aca="false">(N142/M142)*100</f>
        <v>#DIV/0!</v>
      </c>
    </row>
    <row r="143" s="21" customFormat="true" ht="28.1" hidden="true" customHeight="false" outlineLevel="0" collapsed="false">
      <c r="A143" s="108" t="s">
        <v>405</v>
      </c>
      <c r="B143" s="108" t="s">
        <v>425</v>
      </c>
      <c r="C143" s="108" t="s">
        <v>1362</v>
      </c>
      <c r="D143" s="265"/>
      <c r="E143" s="266"/>
      <c r="F143" s="267" t="e">
        <f aca="false">(E143/D143)*100</f>
        <v>#DIV/0!</v>
      </c>
      <c r="G143" s="265"/>
      <c r="H143" s="266"/>
      <c r="I143" s="267" t="e">
        <f aca="false">(H143/G143)*100</f>
        <v>#DIV/0!</v>
      </c>
      <c r="J143" s="266"/>
      <c r="K143" s="266"/>
      <c r="L143" s="267" t="e">
        <f aca="false">(K143/J143)*100</f>
        <v>#DIV/0!</v>
      </c>
      <c r="M143" s="265"/>
      <c r="N143" s="266"/>
      <c r="O143" s="267" t="e">
        <f aca="false">(N143/M143)*100</f>
        <v>#DIV/0!</v>
      </c>
    </row>
    <row r="144" s="21" customFormat="true" ht="28.1" hidden="true" customHeight="false" outlineLevel="0" collapsed="false">
      <c r="A144" s="108" t="s">
        <v>405</v>
      </c>
      <c r="B144" s="108" t="s">
        <v>442</v>
      </c>
      <c r="C144" s="108" t="s">
        <v>1364</v>
      </c>
      <c r="D144" s="265"/>
      <c r="E144" s="266"/>
      <c r="F144" s="267" t="e">
        <f aca="false">(E144/D144)*100</f>
        <v>#DIV/0!</v>
      </c>
      <c r="G144" s="265"/>
      <c r="H144" s="266"/>
      <c r="I144" s="267" t="e">
        <f aca="false">(H144/G144)*100</f>
        <v>#DIV/0!</v>
      </c>
      <c r="J144" s="266"/>
      <c r="K144" s="266"/>
      <c r="L144" s="267" t="e">
        <f aca="false">(K144/J144)*100</f>
        <v>#DIV/0!</v>
      </c>
      <c r="M144" s="265"/>
      <c r="N144" s="266"/>
      <c r="O144" s="267" t="e">
        <f aca="false">(N144/M144)*100</f>
        <v>#DIV/0!</v>
      </c>
    </row>
    <row r="145" s="21" customFormat="true" ht="28.1" hidden="true" customHeight="false" outlineLevel="0" collapsed="false">
      <c r="A145" s="108" t="s">
        <v>405</v>
      </c>
      <c r="B145" s="108" t="s">
        <v>1856</v>
      </c>
      <c r="C145" s="108" t="s">
        <v>1366</v>
      </c>
      <c r="D145" s="265"/>
      <c r="E145" s="266"/>
      <c r="F145" s="267" t="e">
        <f aca="false">(E145/D145)*100</f>
        <v>#DIV/0!</v>
      </c>
      <c r="G145" s="265"/>
      <c r="H145" s="266"/>
      <c r="I145" s="267" t="e">
        <f aca="false">(H145/G145)*100</f>
        <v>#DIV/0!</v>
      </c>
      <c r="J145" s="266"/>
      <c r="K145" s="266"/>
      <c r="L145" s="267" t="e">
        <f aca="false">(K145/J145)*100</f>
        <v>#DIV/0!</v>
      </c>
      <c r="M145" s="265"/>
      <c r="N145" s="266"/>
      <c r="O145" s="267" t="e">
        <f aca="false">(N145/M145)*100</f>
        <v>#DIV/0!</v>
      </c>
    </row>
    <row r="146" s="21" customFormat="true" ht="28.1" hidden="true" customHeight="false" outlineLevel="0" collapsed="false">
      <c r="A146" s="108" t="s">
        <v>405</v>
      </c>
      <c r="B146" s="69" t="s">
        <v>462</v>
      </c>
      <c r="C146" s="108" t="s">
        <v>1368</v>
      </c>
      <c r="D146" s="265"/>
      <c r="E146" s="266"/>
      <c r="F146" s="267" t="e">
        <f aca="false">(E146/D146)*100</f>
        <v>#DIV/0!</v>
      </c>
      <c r="G146" s="265"/>
      <c r="H146" s="266"/>
      <c r="I146" s="267" t="e">
        <f aca="false">(H146/G146)*100</f>
        <v>#DIV/0!</v>
      </c>
      <c r="J146" s="266"/>
      <c r="K146" s="266"/>
      <c r="L146" s="267" t="e">
        <f aca="false">(K146/J146)*100</f>
        <v>#DIV/0!</v>
      </c>
      <c r="M146" s="265"/>
      <c r="N146" s="266"/>
      <c r="O146" s="267" t="e">
        <f aca="false">(N146/M146)*100</f>
        <v>#DIV/0!</v>
      </c>
    </row>
    <row r="147" s="21" customFormat="true" ht="28.1" hidden="true" customHeight="false" outlineLevel="0" collapsed="false">
      <c r="A147" s="108" t="s">
        <v>405</v>
      </c>
      <c r="B147" s="69" t="s">
        <v>462</v>
      </c>
      <c r="C147" s="108" t="s">
        <v>1370</v>
      </c>
      <c r="D147" s="265"/>
      <c r="E147" s="275"/>
      <c r="F147" s="267" t="e">
        <f aca="false">(E147/D147)*100</f>
        <v>#DIV/0!</v>
      </c>
      <c r="G147" s="274"/>
      <c r="H147" s="275"/>
      <c r="I147" s="267" t="e">
        <f aca="false">(H147/G147)*100</f>
        <v>#DIV/0!</v>
      </c>
      <c r="J147" s="275"/>
      <c r="K147" s="275"/>
      <c r="L147" s="267" t="e">
        <f aca="false">(K147/J147)*100</f>
        <v>#DIV/0!</v>
      </c>
      <c r="M147" s="274"/>
      <c r="N147" s="275"/>
      <c r="O147" s="267" t="e">
        <f aca="false">(N147/M147)*100</f>
        <v>#DIV/0!</v>
      </c>
    </row>
    <row r="148" s="21" customFormat="true" ht="28.1" hidden="true" customHeight="false" outlineLevel="0" collapsed="false">
      <c r="A148" s="108" t="s">
        <v>405</v>
      </c>
      <c r="B148" s="69" t="s">
        <v>462</v>
      </c>
      <c r="C148" s="69" t="s">
        <v>1372</v>
      </c>
      <c r="D148" s="274"/>
      <c r="E148" s="266"/>
      <c r="F148" s="267" t="e">
        <f aca="false">(E148/D148)*100</f>
        <v>#DIV/0!</v>
      </c>
      <c r="G148" s="265"/>
      <c r="H148" s="266"/>
      <c r="I148" s="267" t="e">
        <f aca="false">(H148/G148)*100</f>
        <v>#DIV/0!</v>
      </c>
      <c r="J148" s="266"/>
      <c r="K148" s="266"/>
      <c r="L148" s="267" t="e">
        <f aca="false">(K148/J148)*100</f>
        <v>#DIV/0!</v>
      </c>
      <c r="M148" s="265"/>
      <c r="N148" s="266"/>
      <c r="O148" s="267" t="e">
        <f aca="false">(N148/M148)*100</f>
        <v>#DIV/0!</v>
      </c>
    </row>
    <row r="149" s="21" customFormat="true" ht="28.1" hidden="true" customHeight="false" outlineLevel="0" collapsed="false">
      <c r="A149" s="108" t="s">
        <v>405</v>
      </c>
      <c r="B149" s="69" t="s">
        <v>462</v>
      </c>
      <c r="C149" s="108" t="s">
        <v>1374</v>
      </c>
      <c r="D149" s="265"/>
      <c r="E149" s="266"/>
      <c r="F149" s="267" t="e">
        <f aca="false">(E149/D149)*100</f>
        <v>#DIV/0!</v>
      </c>
      <c r="G149" s="265"/>
      <c r="H149" s="266"/>
      <c r="I149" s="267" t="e">
        <f aca="false">(H149/G149)*100</f>
        <v>#DIV/0!</v>
      </c>
      <c r="J149" s="266"/>
      <c r="K149" s="266"/>
      <c r="L149" s="267" t="e">
        <f aca="false">(K149/J149)*100</f>
        <v>#DIV/0!</v>
      </c>
      <c r="M149" s="265"/>
      <c r="N149" s="266"/>
      <c r="O149" s="267" t="e">
        <f aca="false">(N149/M149)*100</f>
        <v>#DIV/0!</v>
      </c>
    </row>
    <row r="150" customFormat="false" ht="28.1" hidden="true" customHeight="false" outlineLevel="0" collapsed="false">
      <c r="A150" s="127" t="s">
        <v>405</v>
      </c>
      <c r="B150" s="128" t="s">
        <v>1376</v>
      </c>
      <c r="C150" s="127" t="s">
        <v>1377</v>
      </c>
      <c r="D150" s="260"/>
      <c r="E150" s="261"/>
      <c r="F150" s="381" t="e">
        <f aca="false">(E150/D150)*100</f>
        <v>#DIV/0!</v>
      </c>
      <c r="G150" s="263"/>
      <c r="H150" s="264"/>
      <c r="I150" s="382" t="e">
        <f aca="false">(H150/G150)*100</f>
        <v>#DIV/0!</v>
      </c>
      <c r="J150" s="264"/>
      <c r="K150" s="264"/>
      <c r="L150" s="382" t="e">
        <f aca="false">(K150/J150)*100</f>
        <v>#DIV/0!</v>
      </c>
      <c r="M150" s="263"/>
      <c r="N150" s="264"/>
      <c r="O150" s="382" t="e">
        <f aca="false">(N150/M150)*100</f>
        <v>#DIV/0!</v>
      </c>
    </row>
    <row r="151" s="21" customFormat="true" ht="12.8" hidden="true" customHeight="false" outlineLevel="0" collapsed="false">
      <c r="A151" s="108"/>
      <c r="B151" s="108"/>
      <c r="C151" s="108"/>
      <c r="D151" s="265"/>
      <c r="E151" s="266"/>
      <c r="F151" s="267"/>
      <c r="G151" s="265"/>
      <c r="H151" s="266"/>
      <c r="I151" s="267"/>
      <c r="J151" s="266"/>
      <c r="K151" s="266"/>
      <c r="L151" s="267"/>
      <c r="M151" s="265"/>
      <c r="N151" s="266"/>
      <c r="O151" s="267"/>
    </row>
    <row r="152" s="21" customFormat="true" ht="28.1" hidden="true" customHeight="false" outlineLevel="0" collapsed="false">
      <c r="A152" s="108" t="s">
        <v>405</v>
      </c>
      <c r="B152" s="108" t="s">
        <v>1842</v>
      </c>
      <c r="C152" s="108" t="s">
        <v>1379</v>
      </c>
      <c r="D152" s="265"/>
      <c r="E152" s="266"/>
      <c r="F152" s="267" t="e">
        <f aca="false">(E152/D152)*100</f>
        <v>#DIV/0!</v>
      </c>
      <c r="G152" s="265"/>
      <c r="H152" s="266"/>
      <c r="I152" s="267" t="e">
        <f aca="false">(H152/G152)*100</f>
        <v>#DIV/0!</v>
      </c>
      <c r="J152" s="266"/>
      <c r="K152" s="266"/>
      <c r="L152" s="267" t="e">
        <f aca="false">(K152/J152)*100</f>
        <v>#DIV/0!</v>
      </c>
      <c r="M152" s="265"/>
      <c r="N152" s="266"/>
      <c r="O152" s="267" t="e">
        <f aca="false">(N152/M152)*100</f>
        <v>#DIV/0!</v>
      </c>
    </row>
    <row r="153" s="21" customFormat="true" ht="28.1" hidden="true" customHeight="false" outlineLevel="0" collapsed="false">
      <c r="A153" s="108" t="s">
        <v>405</v>
      </c>
      <c r="B153" s="108" t="s">
        <v>406</v>
      </c>
      <c r="C153" s="108" t="s">
        <v>1381</v>
      </c>
      <c r="D153" s="265"/>
      <c r="E153" s="266"/>
      <c r="F153" s="267" t="e">
        <f aca="false">(E153/D153)*100</f>
        <v>#DIV/0!</v>
      </c>
      <c r="G153" s="265"/>
      <c r="H153" s="266"/>
      <c r="I153" s="267" t="e">
        <f aca="false">(H153/G153)*100</f>
        <v>#DIV/0!</v>
      </c>
      <c r="J153" s="266"/>
      <c r="K153" s="266"/>
      <c r="L153" s="267" t="e">
        <f aca="false">(K153/J153)*100</f>
        <v>#DIV/0!</v>
      </c>
      <c r="M153" s="265"/>
      <c r="N153" s="266"/>
      <c r="O153" s="267" t="e">
        <f aca="false">(N153/M153)*100</f>
        <v>#DIV/0!</v>
      </c>
    </row>
    <row r="154" s="21" customFormat="true" ht="28.1" hidden="true" customHeight="false" outlineLevel="0" collapsed="false">
      <c r="A154" s="108" t="s">
        <v>405</v>
      </c>
      <c r="B154" s="108" t="s">
        <v>433</v>
      </c>
      <c r="C154" s="108" t="s">
        <v>1383</v>
      </c>
      <c r="D154" s="265"/>
      <c r="E154" s="266"/>
      <c r="F154" s="267" t="e">
        <f aca="false">(E154/D154)*100</f>
        <v>#DIV/0!</v>
      </c>
      <c r="G154" s="265"/>
      <c r="H154" s="266"/>
      <c r="I154" s="267" t="e">
        <f aca="false">(H154/G154)*100</f>
        <v>#DIV/0!</v>
      </c>
      <c r="J154" s="266"/>
      <c r="K154" s="266"/>
      <c r="L154" s="267" t="e">
        <f aca="false">(K154/J154)*100</f>
        <v>#DIV/0!</v>
      </c>
      <c r="M154" s="265"/>
      <c r="N154" s="266"/>
      <c r="O154" s="267" t="e">
        <f aca="false">(N154/M154)*100</f>
        <v>#DIV/0!</v>
      </c>
    </row>
    <row r="155" s="21" customFormat="true" ht="28.1" hidden="true" customHeight="false" outlineLevel="0" collapsed="false">
      <c r="A155" s="108" t="s">
        <v>405</v>
      </c>
      <c r="B155" s="108" t="s">
        <v>433</v>
      </c>
      <c r="C155" s="108" t="s">
        <v>1385</v>
      </c>
      <c r="D155" s="265"/>
      <c r="E155" s="266"/>
      <c r="F155" s="267" t="e">
        <f aca="false">(E155/D155)*100</f>
        <v>#DIV/0!</v>
      </c>
      <c r="G155" s="265"/>
      <c r="H155" s="266"/>
      <c r="I155" s="267" t="e">
        <f aca="false">(H155/G155)*100</f>
        <v>#DIV/0!</v>
      </c>
      <c r="J155" s="266"/>
      <c r="K155" s="266"/>
      <c r="L155" s="267" t="e">
        <f aca="false">(K155/J155)*100</f>
        <v>#DIV/0!</v>
      </c>
      <c r="M155" s="265"/>
      <c r="N155" s="266"/>
      <c r="O155" s="267" t="e">
        <f aca="false">(N155/M155)*100</f>
        <v>#DIV/0!</v>
      </c>
    </row>
    <row r="156" s="21" customFormat="true" ht="28.1" hidden="true" customHeight="false" outlineLevel="0" collapsed="false">
      <c r="A156" s="108" t="s">
        <v>491</v>
      </c>
      <c r="B156" s="108" t="s">
        <v>500</v>
      </c>
      <c r="C156" s="108" t="s">
        <v>1387</v>
      </c>
      <c r="D156" s="265"/>
      <c r="E156" s="266"/>
      <c r="F156" s="267" t="e">
        <f aca="false">(E156/D156)*100</f>
        <v>#DIV/0!</v>
      </c>
      <c r="G156" s="265"/>
      <c r="H156" s="266"/>
      <c r="I156" s="267" t="e">
        <f aca="false">(H156/G156)*100</f>
        <v>#DIV/0!</v>
      </c>
      <c r="J156" s="266"/>
      <c r="K156" s="266"/>
      <c r="L156" s="267" t="e">
        <f aca="false">(K156/J156)*100</f>
        <v>#DIV/0!</v>
      </c>
      <c r="M156" s="265"/>
      <c r="N156" s="266"/>
      <c r="O156" s="267" t="e">
        <f aca="false">(N156/M156)*100</f>
        <v>#DIV/0!</v>
      </c>
    </row>
    <row r="157" s="21" customFormat="true" ht="28.1" hidden="true" customHeight="false" outlineLevel="0" collapsed="false">
      <c r="A157" s="108" t="s">
        <v>491</v>
      </c>
      <c r="B157" s="108" t="s">
        <v>500</v>
      </c>
      <c r="C157" s="108" t="s">
        <v>1389</v>
      </c>
      <c r="D157" s="265"/>
      <c r="E157" s="266"/>
      <c r="F157" s="267" t="e">
        <f aca="false">(E157/D157)*100</f>
        <v>#DIV/0!</v>
      </c>
      <c r="G157" s="265"/>
      <c r="H157" s="266"/>
      <c r="I157" s="267" t="e">
        <f aca="false">(H157/G157)*100</f>
        <v>#DIV/0!</v>
      </c>
      <c r="J157" s="266"/>
      <c r="K157" s="266"/>
      <c r="L157" s="267" t="e">
        <f aca="false">(K157/J157)*100</f>
        <v>#DIV/0!</v>
      </c>
      <c r="M157" s="265"/>
      <c r="N157" s="266"/>
      <c r="O157" s="267" t="e">
        <f aca="false">(N157/M157)*100</f>
        <v>#DIV/0!</v>
      </c>
    </row>
    <row r="158" s="21" customFormat="true" ht="28.1" hidden="true" customHeight="false" outlineLevel="0" collapsed="false">
      <c r="A158" s="108" t="s">
        <v>491</v>
      </c>
      <c r="B158" s="108" t="s">
        <v>500</v>
      </c>
      <c r="C158" s="108" t="s">
        <v>1391</v>
      </c>
      <c r="D158" s="274"/>
      <c r="E158" s="266"/>
      <c r="F158" s="267" t="e">
        <f aca="false">(E158/D158)*100</f>
        <v>#DIV/0!</v>
      </c>
      <c r="G158" s="265"/>
      <c r="H158" s="266"/>
      <c r="I158" s="267" t="e">
        <f aca="false">(H158/G158)*100</f>
        <v>#DIV/0!</v>
      </c>
      <c r="J158" s="266"/>
      <c r="K158" s="266"/>
      <c r="L158" s="267" t="e">
        <f aca="false">(K158/J158)*100</f>
        <v>#DIV/0!</v>
      </c>
      <c r="M158" s="265"/>
      <c r="N158" s="266"/>
      <c r="O158" s="267" t="e">
        <f aca="false">(N158/M158)*100</f>
        <v>#DIV/0!</v>
      </c>
    </row>
    <row r="159" s="21" customFormat="true" ht="28.1" hidden="true" customHeight="false" outlineLevel="0" collapsed="false">
      <c r="A159" s="108" t="s">
        <v>491</v>
      </c>
      <c r="B159" s="108" t="s">
        <v>500</v>
      </c>
      <c r="C159" s="108" t="s">
        <v>1393</v>
      </c>
      <c r="D159" s="265"/>
      <c r="E159" s="266"/>
      <c r="F159" s="267" t="e">
        <f aca="false">(E159/D159)*100</f>
        <v>#DIV/0!</v>
      </c>
      <c r="G159" s="265"/>
      <c r="H159" s="266"/>
      <c r="I159" s="267" t="e">
        <f aca="false">(H159/G159)*100</f>
        <v>#DIV/0!</v>
      </c>
      <c r="J159" s="266"/>
      <c r="K159" s="266"/>
      <c r="L159" s="267" t="e">
        <f aca="false">(K159/J159)*100</f>
        <v>#DIV/0!</v>
      </c>
      <c r="M159" s="265"/>
      <c r="N159" s="266"/>
      <c r="O159" s="267" t="e">
        <f aca="false">(N159/M159)*100</f>
        <v>#DIV/0!</v>
      </c>
    </row>
    <row r="160" s="21" customFormat="true" ht="28.1" hidden="true" customHeight="false" outlineLevel="0" collapsed="false">
      <c r="A160" s="108" t="s">
        <v>491</v>
      </c>
      <c r="B160" s="108" t="s">
        <v>492</v>
      </c>
      <c r="C160" s="108" t="s">
        <v>1395</v>
      </c>
      <c r="D160" s="265"/>
      <c r="E160" s="266"/>
      <c r="F160" s="267" t="e">
        <f aca="false">(E160/D160)*100</f>
        <v>#DIV/0!</v>
      </c>
      <c r="G160" s="265"/>
      <c r="H160" s="266"/>
      <c r="I160" s="267" t="e">
        <f aca="false">(H160/G160)*100</f>
        <v>#DIV/0!</v>
      </c>
      <c r="J160" s="266"/>
      <c r="K160" s="266"/>
      <c r="L160" s="267" t="e">
        <f aca="false">(K160/J160)*100</f>
        <v>#DIV/0!</v>
      </c>
      <c r="M160" s="265"/>
      <c r="N160" s="266"/>
      <c r="O160" s="267" t="e">
        <f aca="false">(N160/M160)*100</f>
        <v>#DIV/0!</v>
      </c>
    </row>
    <row r="161" s="21" customFormat="true" ht="28.1" hidden="true" customHeight="false" outlineLevel="0" collapsed="false">
      <c r="A161" s="108" t="s">
        <v>491</v>
      </c>
      <c r="B161" s="108" t="s">
        <v>500</v>
      </c>
      <c r="C161" s="108" t="s">
        <v>1397</v>
      </c>
      <c r="D161" s="265"/>
      <c r="E161" s="266"/>
      <c r="F161" s="267" t="e">
        <f aca="false">(E161/D161)*100</f>
        <v>#DIV/0!</v>
      </c>
      <c r="G161" s="265"/>
      <c r="H161" s="266"/>
      <c r="I161" s="267" t="e">
        <f aca="false">(H161/G161)*100</f>
        <v>#DIV/0!</v>
      </c>
      <c r="J161" s="266"/>
      <c r="K161" s="266"/>
      <c r="L161" s="267" t="e">
        <f aca="false">(K161/J161)*100</f>
        <v>#DIV/0!</v>
      </c>
      <c r="M161" s="265"/>
      <c r="N161" s="266"/>
      <c r="O161" s="267" t="e">
        <f aca="false">(N161/M161)*100</f>
        <v>#DIV/0!</v>
      </c>
    </row>
    <row r="162" s="21" customFormat="true" ht="28.1" hidden="true" customHeight="false" outlineLevel="0" collapsed="false">
      <c r="A162" s="108" t="s">
        <v>509</v>
      </c>
      <c r="B162" s="108" t="s">
        <v>510</v>
      </c>
      <c r="C162" s="108" t="s">
        <v>1399</v>
      </c>
      <c r="D162" s="265"/>
      <c r="E162" s="266"/>
      <c r="F162" s="267" t="e">
        <f aca="false">(E162/D162)*100</f>
        <v>#DIV/0!</v>
      </c>
      <c r="G162" s="265"/>
      <c r="H162" s="266"/>
      <c r="I162" s="267" t="e">
        <f aca="false">(H162/G162)*100</f>
        <v>#DIV/0!</v>
      </c>
      <c r="J162" s="266"/>
      <c r="K162" s="266"/>
      <c r="L162" s="267" t="e">
        <f aca="false">(K162/J162)*100</f>
        <v>#DIV/0!</v>
      </c>
      <c r="M162" s="265"/>
      <c r="N162" s="266"/>
      <c r="O162" s="267" t="e">
        <f aca="false">(N162/M162)*100</f>
        <v>#DIV/0!</v>
      </c>
    </row>
    <row r="163" s="21" customFormat="true" ht="28.1" hidden="true" customHeight="false" outlineLevel="0" collapsed="false">
      <c r="A163" s="108" t="s">
        <v>509</v>
      </c>
      <c r="B163" s="108" t="s">
        <v>554</v>
      </c>
      <c r="C163" s="108" t="s">
        <v>1402</v>
      </c>
      <c r="D163" s="265"/>
      <c r="E163" s="340"/>
      <c r="F163" s="267" t="e">
        <f aca="false">(E163/D163)*100</f>
        <v>#DIV/0!</v>
      </c>
      <c r="G163" s="265"/>
      <c r="H163" s="340"/>
      <c r="I163" s="267" t="e">
        <f aca="false">(H163/G163)*100</f>
        <v>#DIV/0!</v>
      </c>
      <c r="J163" s="340"/>
      <c r="K163" s="266"/>
      <c r="L163" s="267" t="e">
        <f aca="false">(K163/J163)*100</f>
        <v>#DIV/0!</v>
      </c>
      <c r="M163" s="265"/>
      <c r="N163" s="266"/>
      <c r="O163" s="267" t="e">
        <f aca="false">(N163/M163)*100</f>
        <v>#DIV/0!</v>
      </c>
    </row>
    <row r="164" s="21" customFormat="true" ht="28.1" hidden="true" customHeight="false" outlineLevel="0" collapsed="false">
      <c r="A164" s="108" t="s">
        <v>509</v>
      </c>
      <c r="B164" s="108" t="s">
        <v>563</v>
      </c>
      <c r="C164" s="108" t="s">
        <v>1402</v>
      </c>
      <c r="D164" s="336"/>
      <c r="E164" s="328"/>
      <c r="F164" s="267" t="e">
        <f aca="false">(E164/D164)*100</f>
        <v>#DIV/0!</v>
      </c>
      <c r="G164" s="336"/>
      <c r="H164" s="344"/>
      <c r="I164" s="267" t="e">
        <f aca="false">(H164/G164)*100</f>
        <v>#DIV/0!</v>
      </c>
      <c r="J164" s="344"/>
      <c r="K164" s="344"/>
      <c r="L164" s="267" t="e">
        <f aca="false">(K164/J164)*100</f>
        <v>#DIV/0!</v>
      </c>
      <c r="M164" s="397"/>
      <c r="N164" s="344"/>
      <c r="O164" s="267" t="e">
        <f aca="false">(N164/M164)*100</f>
        <v>#DIV/0!</v>
      </c>
    </row>
    <row r="165" s="21" customFormat="true" ht="37.5" hidden="true" customHeight="false" outlineLevel="0" collapsed="false">
      <c r="A165" s="108" t="s">
        <v>509</v>
      </c>
      <c r="B165" s="108" t="s">
        <v>519</v>
      </c>
      <c r="C165" s="108" t="s">
        <v>1405</v>
      </c>
      <c r="D165" s="265"/>
      <c r="E165" s="266"/>
      <c r="F165" s="267" t="e">
        <f aca="false">(E165/D165)*100</f>
        <v>#DIV/0!</v>
      </c>
      <c r="G165" s="265"/>
      <c r="H165" s="266"/>
      <c r="I165" s="267" t="e">
        <f aca="false">(H165/G165)*100</f>
        <v>#DIV/0!</v>
      </c>
      <c r="J165" s="266"/>
      <c r="K165" s="266"/>
      <c r="L165" s="267" t="e">
        <f aca="false">(K165/J165)*100</f>
        <v>#DIV/0!</v>
      </c>
      <c r="M165" s="265"/>
      <c r="N165" s="266"/>
      <c r="O165" s="267" t="e">
        <f aca="false">(N165/M165)*100</f>
        <v>#DIV/0!</v>
      </c>
    </row>
    <row r="166" customFormat="false" ht="37.5" hidden="true" customHeight="false" outlineLevel="0" collapsed="false">
      <c r="A166" s="127" t="s">
        <v>509</v>
      </c>
      <c r="B166" s="128" t="s">
        <v>572</v>
      </c>
      <c r="C166" s="127" t="s">
        <v>1407</v>
      </c>
      <c r="D166" s="260"/>
      <c r="E166" s="261"/>
      <c r="F166" s="381" t="e">
        <f aca="false">(E166/D166)*100</f>
        <v>#DIV/0!</v>
      </c>
      <c r="G166" s="263"/>
      <c r="H166" s="264"/>
      <c r="I166" s="382" t="e">
        <f aca="false">(H166/G166)*100</f>
        <v>#DIV/0!</v>
      </c>
      <c r="J166" s="264"/>
      <c r="K166" s="264"/>
      <c r="L166" s="382" t="e">
        <f aca="false">(K166/J166)*100</f>
        <v>#DIV/0!</v>
      </c>
      <c r="M166" s="263"/>
      <c r="N166" s="264"/>
      <c r="O166" s="382" t="e">
        <f aca="false">(N166/M166)*100</f>
        <v>#DIV/0!</v>
      </c>
    </row>
    <row r="167" s="21" customFormat="true" ht="28.1" hidden="true" customHeight="false" outlineLevel="0" collapsed="false">
      <c r="A167" s="108" t="s">
        <v>509</v>
      </c>
      <c r="B167" s="108" t="s">
        <v>554</v>
      </c>
      <c r="C167" s="108" t="s">
        <v>1409</v>
      </c>
      <c r="D167" s="265"/>
      <c r="E167" s="266"/>
      <c r="F167" s="267" t="e">
        <f aca="false">(E167/D167)*100</f>
        <v>#DIV/0!</v>
      </c>
      <c r="G167" s="265"/>
      <c r="H167" s="266"/>
      <c r="I167" s="267" t="e">
        <f aca="false">(H167/G167)*100</f>
        <v>#DIV/0!</v>
      </c>
      <c r="J167" s="266"/>
      <c r="K167" s="266"/>
      <c r="L167" s="267" t="e">
        <f aca="false">(K167/J167)*100</f>
        <v>#DIV/0!</v>
      </c>
      <c r="M167" s="265"/>
      <c r="N167" s="266"/>
      <c r="O167" s="267" t="e">
        <f aca="false">(N167/M167)*100</f>
        <v>#DIV/0!</v>
      </c>
    </row>
    <row r="168" customFormat="false" ht="37.5" hidden="true" customHeight="false" outlineLevel="0" collapsed="false">
      <c r="A168" s="127" t="s">
        <v>509</v>
      </c>
      <c r="B168" s="128" t="s">
        <v>572</v>
      </c>
      <c r="C168" s="127" t="s">
        <v>1411</v>
      </c>
      <c r="D168" s="260"/>
      <c r="E168" s="261"/>
      <c r="F168" s="381" t="e">
        <f aca="false">(E168/D168)*100</f>
        <v>#DIV/0!</v>
      </c>
      <c r="G168" s="263"/>
      <c r="H168" s="264"/>
      <c r="I168" s="382" t="e">
        <f aca="false">(H168/G168)*100</f>
        <v>#DIV/0!</v>
      </c>
      <c r="J168" s="264"/>
      <c r="K168" s="264"/>
      <c r="L168" s="382" t="e">
        <f aca="false">(K168/J168)*100</f>
        <v>#DIV/0!</v>
      </c>
      <c r="M168" s="263"/>
      <c r="N168" s="264"/>
      <c r="O168" s="382" t="e">
        <f aca="false">(N168/M168)*100</f>
        <v>#DIV/0!</v>
      </c>
    </row>
    <row r="169" s="21" customFormat="true" ht="28.1" hidden="true" customHeight="false" outlineLevel="0" collapsed="false">
      <c r="A169" s="108" t="s">
        <v>509</v>
      </c>
      <c r="B169" s="108" t="s">
        <v>563</v>
      </c>
      <c r="C169" s="108" t="s">
        <v>1413</v>
      </c>
      <c r="D169" s="327"/>
      <c r="E169" s="328"/>
      <c r="F169" s="267" t="e">
        <f aca="false">(E169/D169)*100</f>
        <v>#DIV/0!</v>
      </c>
      <c r="G169" s="397"/>
      <c r="H169" s="344"/>
      <c r="I169" s="267" t="e">
        <f aca="false">(H169/G169)*100</f>
        <v>#DIV/0!</v>
      </c>
      <c r="J169" s="344"/>
      <c r="K169" s="344"/>
      <c r="L169" s="267" t="e">
        <f aca="false">(K169/J169)*100</f>
        <v>#DIV/0!</v>
      </c>
      <c r="M169" s="397"/>
      <c r="N169" s="344"/>
      <c r="O169" s="267" t="e">
        <f aca="false">(N169/M169)*100</f>
        <v>#DIV/0!</v>
      </c>
    </row>
    <row r="170" s="21" customFormat="true" ht="28.1" hidden="true" customHeight="false" outlineLevel="0" collapsed="false">
      <c r="A170" s="108" t="s">
        <v>509</v>
      </c>
      <c r="B170" s="108" t="s">
        <v>554</v>
      </c>
      <c r="C170" s="108" t="s">
        <v>1415</v>
      </c>
      <c r="D170" s="265"/>
      <c r="E170" s="266"/>
      <c r="F170" s="267" t="e">
        <f aca="false">(E170/D170)*100</f>
        <v>#DIV/0!</v>
      </c>
      <c r="G170" s="265"/>
      <c r="H170" s="266"/>
      <c r="I170" s="267" t="e">
        <f aca="false">(H170/G170)*100</f>
        <v>#DIV/0!</v>
      </c>
      <c r="J170" s="266"/>
      <c r="K170" s="266"/>
      <c r="L170" s="267" t="e">
        <f aca="false">(K170/J170)*100</f>
        <v>#DIV/0!</v>
      </c>
      <c r="M170" s="265"/>
      <c r="N170" s="266"/>
      <c r="O170" s="267" t="e">
        <f aca="false">(N170/M170)*100</f>
        <v>#DIV/0!</v>
      </c>
    </row>
    <row r="171" customFormat="false" ht="46.15" hidden="true" customHeight="false" outlineLevel="0" collapsed="false">
      <c r="A171" s="127" t="s">
        <v>509</v>
      </c>
      <c r="B171" s="128" t="s">
        <v>528</v>
      </c>
      <c r="C171" s="127" t="s">
        <v>1417</v>
      </c>
      <c r="D171" s="260"/>
      <c r="E171" s="261"/>
      <c r="F171" s="381" t="e">
        <f aca="false">(E171/D171)*100</f>
        <v>#DIV/0!</v>
      </c>
      <c r="G171" s="263"/>
      <c r="H171" s="264"/>
      <c r="I171" s="382" t="e">
        <f aca="false">(H171/G171)*100</f>
        <v>#DIV/0!</v>
      </c>
      <c r="J171" s="264"/>
      <c r="K171" s="264"/>
      <c r="L171" s="382" t="e">
        <f aca="false">(K171/J171)*100</f>
        <v>#DIV/0!</v>
      </c>
      <c r="M171" s="263"/>
      <c r="N171" s="264"/>
      <c r="O171" s="382" t="e">
        <f aca="false">(N171/M171)*100</f>
        <v>#DIV/0!</v>
      </c>
    </row>
    <row r="172" customFormat="false" ht="37.5" hidden="true" customHeight="false" outlineLevel="0" collapsed="false">
      <c r="A172" s="127" t="s">
        <v>509</v>
      </c>
      <c r="B172" s="128" t="s">
        <v>572</v>
      </c>
      <c r="C172" s="127" t="s">
        <v>1419</v>
      </c>
      <c r="D172" s="260"/>
      <c r="E172" s="261"/>
      <c r="F172" s="381" t="e">
        <f aca="false">(E172/D172)*100</f>
        <v>#DIV/0!</v>
      </c>
      <c r="G172" s="263"/>
      <c r="H172" s="264"/>
      <c r="I172" s="382" t="e">
        <f aca="false">(H172/G172)*100</f>
        <v>#DIV/0!</v>
      </c>
      <c r="J172" s="264"/>
      <c r="K172" s="264"/>
      <c r="L172" s="382" t="e">
        <f aca="false">(K172/J172)*100</f>
        <v>#DIV/0!</v>
      </c>
      <c r="M172" s="263"/>
      <c r="N172" s="264"/>
      <c r="O172" s="382" t="e">
        <f aca="false">(N172/M172)*100</f>
        <v>#DIV/0!</v>
      </c>
    </row>
    <row r="173" s="21" customFormat="true" ht="28.1" hidden="true" customHeight="false" outlineLevel="0" collapsed="false">
      <c r="A173" s="108" t="s">
        <v>509</v>
      </c>
      <c r="B173" s="108" t="s">
        <v>563</v>
      </c>
      <c r="C173" s="108" t="s">
        <v>1421</v>
      </c>
      <c r="D173" s="327"/>
      <c r="E173" s="328"/>
      <c r="F173" s="267" t="e">
        <f aca="false">(E173/D173)*100</f>
        <v>#DIV/0!</v>
      </c>
      <c r="G173" s="397"/>
      <c r="H173" s="344"/>
      <c r="I173" s="267" t="e">
        <f aca="false">(H173/G173)*100</f>
        <v>#DIV/0!</v>
      </c>
      <c r="J173" s="344"/>
      <c r="K173" s="344"/>
      <c r="L173" s="267" t="e">
        <f aca="false">(K173/J173)*100</f>
        <v>#DIV/0!</v>
      </c>
      <c r="M173" s="397"/>
      <c r="N173" s="344"/>
      <c r="O173" s="267" t="e">
        <f aca="false">(N173/M173)*100</f>
        <v>#DIV/0!</v>
      </c>
    </row>
    <row r="174" s="21" customFormat="true" ht="28.1" hidden="true" customHeight="false" outlineLevel="0" collapsed="false">
      <c r="A174" s="108" t="s">
        <v>509</v>
      </c>
      <c r="B174" s="108" t="s">
        <v>537</v>
      </c>
      <c r="C174" s="108" t="s">
        <v>1423</v>
      </c>
      <c r="D174" s="398"/>
      <c r="E174" s="398"/>
      <c r="F174" s="399" t="e">
        <f aca="false">(E174/D174)*100</f>
        <v>#DIV/0!</v>
      </c>
      <c r="G174" s="398"/>
      <c r="H174" s="398"/>
      <c r="I174" s="399" t="e">
        <f aca="false">(H174/G174)*100</f>
        <v>#DIV/0!</v>
      </c>
      <c r="J174" s="359"/>
      <c r="K174" s="266"/>
      <c r="L174" s="267" t="e">
        <f aca="false">(K174/J174)*100</f>
        <v>#DIV/0!</v>
      </c>
      <c r="M174" s="265"/>
      <c r="N174" s="266"/>
      <c r="O174" s="267" t="e">
        <f aca="false">(N174/M174)*100</f>
        <v>#DIV/0!</v>
      </c>
    </row>
    <row r="175" s="21" customFormat="true" ht="28.1" hidden="true" customHeight="false" outlineLevel="0" collapsed="false">
      <c r="A175" s="108" t="s">
        <v>509</v>
      </c>
      <c r="B175" s="108" t="s">
        <v>537</v>
      </c>
      <c r="C175" s="108" t="s">
        <v>1425</v>
      </c>
      <c r="D175" s="398"/>
      <c r="E175" s="398"/>
      <c r="F175" s="399" t="e">
        <f aca="false">(E175/D175)*100</f>
        <v>#DIV/0!</v>
      </c>
      <c r="G175" s="398"/>
      <c r="H175" s="398"/>
      <c r="I175" s="399" t="e">
        <f aca="false">(H175/G175)*100</f>
        <v>#DIV/0!</v>
      </c>
      <c r="J175" s="275"/>
      <c r="K175" s="275"/>
      <c r="L175" s="267" t="e">
        <f aca="false">(K175/J175)*100</f>
        <v>#DIV/0!</v>
      </c>
      <c r="M175" s="274"/>
      <c r="N175" s="275"/>
      <c r="O175" s="267" t="e">
        <f aca="false">(N175/M175)*100</f>
        <v>#DIV/0!</v>
      </c>
    </row>
    <row r="176" s="21" customFormat="true" ht="28.1" hidden="true" customHeight="false" outlineLevel="0" collapsed="false">
      <c r="A176" s="108" t="s">
        <v>509</v>
      </c>
      <c r="B176" s="108" t="s">
        <v>537</v>
      </c>
      <c r="C176" s="67" t="s">
        <v>1427</v>
      </c>
      <c r="D176" s="398"/>
      <c r="E176" s="398"/>
      <c r="F176" s="399" t="e">
        <f aca="false">(E176/D176)*100</f>
        <v>#DIV/0!</v>
      </c>
      <c r="G176" s="398"/>
      <c r="H176" s="398"/>
      <c r="I176" s="399" t="e">
        <f aca="false">(H176/G176)*100</f>
        <v>#DIV/0!</v>
      </c>
      <c r="J176" s="266"/>
      <c r="K176" s="266"/>
      <c r="L176" s="267" t="e">
        <f aca="false">(K176/J176)*100</f>
        <v>#DIV/0!</v>
      </c>
      <c r="M176" s="265"/>
      <c r="N176" s="266"/>
      <c r="O176" s="267" t="e">
        <f aca="false">(N176/M176)*100</f>
        <v>#DIV/0!</v>
      </c>
    </row>
    <row r="177" s="21" customFormat="true" ht="28.1" hidden="true" customHeight="false" outlineLevel="0" collapsed="false">
      <c r="A177" s="108" t="s">
        <v>509</v>
      </c>
      <c r="B177" s="108" t="s">
        <v>554</v>
      </c>
      <c r="C177" s="108" t="s">
        <v>1429</v>
      </c>
      <c r="D177" s="265"/>
      <c r="E177" s="266"/>
      <c r="F177" s="267" t="e">
        <f aca="false">(E177/D177)*100</f>
        <v>#DIV/0!</v>
      </c>
      <c r="G177" s="265"/>
      <c r="H177" s="266"/>
      <c r="I177" s="267" t="e">
        <f aca="false">(H177/G177)*100</f>
        <v>#DIV/0!</v>
      </c>
      <c r="J177" s="266"/>
      <c r="K177" s="266"/>
      <c r="L177" s="267" t="e">
        <f aca="false">(K177/J177)*100</f>
        <v>#DIV/0!</v>
      </c>
      <c r="M177" s="265"/>
      <c r="N177" s="266"/>
      <c r="O177" s="267" t="e">
        <f aca="false">(N177/M177)*100</f>
        <v>#DIV/0!</v>
      </c>
    </row>
    <row r="178" customFormat="false" ht="37.5" hidden="true" customHeight="false" outlineLevel="0" collapsed="false">
      <c r="A178" s="127" t="s">
        <v>509</v>
      </c>
      <c r="B178" s="128" t="s">
        <v>572</v>
      </c>
      <c r="C178" s="127" t="s">
        <v>1431</v>
      </c>
      <c r="D178" s="260"/>
      <c r="E178" s="261"/>
      <c r="F178" s="381" t="e">
        <f aca="false">(E178/D178)*100</f>
        <v>#DIV/0!</v>
      </c>
      <c r="G178" s="263"/>
      <c r="H178" s="264"/>
      <c r="I178" s="382" t="e">
        <f aca="false">(H178/G178)*100</f>
        <v>#DIV/0!</v>
      </c>
      <c r="J178" s="264"/>
      <c r="K178" s="264"/>
      <c r="L178" s="382" t="e">
        <f aca="false">(K178/J178)*100</f>
        <v>#DIV/0!</v>
      </c>
      <c r="M178" s="263"/>
      <c r="N178" s="264"/>
      <c r="O178" s="382" t="e">
        <f aca="false">(N178/M178)*100</f>
        <v>#DIV/0!</v>
      </c>
    </row>
    <row r="179" customFormat="false" ht="46.15" hidden="true" customHeight="false" outlineLevel="0" collapsed="false">
      <c r="A179" s="127" t="s">
        <v>509</v>
      </c>
      <c r="B179" s="128" t="s">
        <v>528</v>
      </c>
      <c r="C179" s="127" t="s">
        <v>1433</v>
      </c>
      <c r="D179" s="260"/>
      <c r="E179" s="280"/>
      <c r="F179" s="381" t="e">
        <f aca="false">(E179/D179)*100</f>
        <v>#DIV/0!</v>
      </c>
      <c r="G179" s="263"/>
      <c r="H179" s="280"/>
      <c r="I179" s="382" t="e">
        <f aca="false">(H179/G179)*100</f>
        <v>#DIV/0!</v>
      </c>
      <c r="J179" s="280"/>
      <c r="K179" s="264"/>
      <c r="L179" s="382" t="e">
        <f aca="false">(K179/J179)*100</f>
        <v>#DIV/0!</v>
      </c>
      <c r="M179" s="263"/>
      <c r="N179" s="264"/>
      <c r="O179" s="382" t="e">
        <f aca="false">(N179/M179)*100</f>
        <v>#DIV/0!</v>
      </c>
    </row>
    <row r="180" s="21" customFormat="true" ht="28.1" hidden="true" customHeight="false" outlineLevel="0" collapsed="false">
      <c r="A180" s="108" t="s">
        <v>509</v>
      </c>
      <c r="B180" s="108" t="s">
        <v>537</v>
      </c>
      <c r="C180" s="108" t="s">
        <v>1433</v>
      </c>
      <c r="D180" s="398"/>
      <c r="E180" s="398"/>
      <c r="F180" s="399" t="e">
        <f aca="false">(E180/D180)*100</f>
        <v>#DIV/0!</v>
      </c>
      <c r="G180" s="398"/>
      <c r="H180" s="398"/>
      <c r="I180" s="399" t="e">
        <f aca="false">(H180/G180)*100</f>
        <v>#DIV/0!</v>
      </c>
      <c r="J180" s="266"/>
      <c r="K180" s="266"/>
      <c r="L180" s="267" t="e">
        <f aca="false">(K180/J180)*100</f>
        <v>#DIV/0!</v>
      </c>
      <c r="M180" s="265"/>
      <c r="N180" s="275"/>
      <c r="O180" s="267" t="e">
        <f aca="false">(N180/M180)*100</f>
        <v>#DIV/0!</v>
      </c>
    </row>
    <row r="181" s="21" customFormat="true" ht="28.1" hidden="true" customHeight="false" outlineLevel="0" collapsed="false">
      <c r="A181" s="108" t="s">
        <v>509</v>
      </c>
      <c r="B181" s="108" t="s">
        <v>510</v>
      </c>
      <c r="C181" s="108" t="s">
        <v>1436</v>
      </c>
      <c r="D181" s="265"/>
      <c r="E181" s="266"/>
      <c r="F181" s="267" t="e">
        <f aca="false">(E181/D181)*100</f>
        <v>#DIV/0!</v>
      </c>
      <c r="G181" s="265"/>
      <c r="H181" s="266"/>
      <c r="I181" s="267" t="e">
        <f aca="false">(H181/G181)*100</f>
        <v>#DIV/0!</v>
      </c>
      <c r="J181" s="266"/>
      <c r="K181" s="266"/>
      <c r="L181" s="267" t="e">
        <f aca="false">(K181/J181)*100</f>
        <v>#DIV/0!</v>
      </c>
      <c r="M181" s="265"/>
      <c r="N181" s="266"/>
      <c r="O181" s="267" t="e">
        <f aca="false">(N181/M181)*100</f>
        <v>#DIV/0!</v>
      </c>
    </row>
    <row r="182" customFormat="false" ht="37.5" hidden="true" customHeight="false" outlineLevel="0" collapsed="false">
      <c r="A182" s="127" t="s">
        <v>509</v>
      </c>
      <c r="B182" s="128" t="s">
        <v>572</v>
      </c>
      <c r="C182" s="127" t="s">
        <v>1438</v>
      </c>
      <c r="D182" s="260"/>
      <c r="E182" s="261"/>
      <c r="F182" s="381" t="e">
        <f aca="false">(E182/D182)*100</f>
        <v>#DIV/0!</v>
      </c>
      <c r="G182" s="263"/>
      <c r="H182" s="264"/>
      <c r="I182" s="382" t="e">
        <f aca="false">(H182/G182)*100</f>
        <v>#DIV/0!</v>
      </c>
      <c r="J182" s="264"/>
      <c r="K182" s="264"/>
      <c r="L182" s="382" t="e">
        <f aca="false">(K182/J182)*100</f>
        <v>#DIV/0!</v>
      </c>
      <c r="M182" s="263"/>
      <c r="N182" s="264"/>
      <c r="O182" s="382" t="e">
        <f aca="false">(N182/M182)*100</f>
        <v>#DIV/0!</v>
      </c>
    </row>
    <row r="183" s="21" customFormat="true" ht="28.1" hidden="true" customHeight="false" outlineLevel="0" collapsed="false">
      <c r="A183" s="108" t="s">
        <v>509</v>
      </c>
      <c r="B183" s="108" t="s">
        <v>510</v>
      </c>
      <c r="C183" s="108" t="s">
        <v>1440</v>
      </c>
      <c r="D183" s="265"/>
      <c r="E183" s="266"/>
      <c r="F183" s="267" t="e">
        <f aca="false">(E183/D183)*100</f>
        <v>#DIV/0!</v>
      </c>
      <c r="G183" s="265"/>
      <c r="H183" s="266"/>
      <c r="I183" s="267" t="e">
        <f aca="false">(H183/G183)*100</f>
        <v>#DIV/0!</v>
      </c>
      <c r="J183" s="266"/>
      <c r="K183" s="266"/>
      <c r="L183" s="267" t="e">
        <f aca="false">(K183/J183)*100</f>
        <v>#DIV/0!</v>
      </c>
      <c r="M183" s="265"/>
      <c r="N183" s="266"/>
      <c r="O183" s="267" t="e">
        <f aca="false">(N183/M183)*100</f>
        <v>#DIV/0!</v>
      </c>
    </row>
    <row r="184" s="21" customFormat="true" ht="19.45" hidden="true" customHeight="false" outlineLevel="0" collapsed="false">
      <c r="A184" s="108" t="s">
        <v>509</v>
      </c>
      <c r="B184" s="108" t="s">
        <v>546</v>
      </c>
      <c r="C184" s="108" t="s">
        <v>1442</v>
      </c>
      <c r="D184" s="265"/>
      <c r="E184" s="266"/>
      <c r="F184" s="267" t="e">
        <f aca="false">(E184/D184)*100</f>
        <v>#DIV/0!</v>
      </c>
      <c r="G184" s="265"/>
      <c r="H184" s="266"/>
      <c r="I184" s="267" t="e">
        <f aca="false">(H184/G184)*100</f>
        <v>#DIV/0!</v>
      </c>
      <c r="J184" s="266"/>
      <c r="K184" s="266"/>
      <c r="L184" s="267" t="e">
        <f aca="false">(K184/J184)*100</f>
        <v>#DIV/0!</v>
      </c>
      <c r="M184" s="265"/>
      <c r="N184" s="266"/>
      <c r="O184" s="267" t="e">
        <f aca="false">(N184/M184)*100</f>
        <v>#DIV/0!</v>
      </c>
    </row>
    <row r="185" s="21" customFormat="true" ht="28.1" hidden="true" customHeight="false" outlineLevel="0" collapsed="false">
      <c r="A185" s="108" t="s">
        <v>509</v>
      </c>
      <c r="B185" s="108" t="s">
        <v>554</v>
      </c>
      <c r="C185" s="108" t="s">
        <v>1444</v>
      </c>
      <c r="D185" s="265"/>
      <c r="E185" s="266"/>
      <c r="F185" s="267" t="e">
        <f aca="false">(E185/D185)*100</f>
        <v>#DIV/0!</v>
      </c>
      <c r="G185" s="265"/>
      <c r="H185" s="266"/>
      <c r="I185" s="267" t="e">
        <f aca="false">(H185/G185)*100</f>
        <v>#DIV/0!</v>
      </c>
      <c r="J185" s="266"/>
      <c r="K185" s="266"/>
      <c r="L185" s="267" t="e">
        <f aca="false">(K185/J185)*100</f>
        <v>#DIV/0!</v>
      </c>
      <c r="M185" s="265"/>
      <c r="N185" s="266"/>
      <c r="O185" s="267" t="e">
        <f aca="false">(N185/M185)*100</f>
        <v>#DIV/0!</v>
      </c>
    </row>
    <row r="186" s="21" customFormat="true" ht="28.1" hidden="true" customHeight="false" outlineLevel="0" collapsed="false">
      <c r="A186" s="108" t="s">
        <v>509</v>
      </c>
      <c r="B186" s="108" t="s">
        <v>563</v>
      </c>
      <c r="C186" s="108" t="s">
        <v>1446</v>
      </c>
      <c r="D186" s="327"/>
      <c r="E186" s="328"/>
      <c r="F186" s="267" t="e">
        <f aca="false">(E186/D186)*100</f>
        <v>#DIV/0!</v>
      </c>
      <c r="G186" s="397"/>
      <c r="H186" s="344"/>
      <c r="I186" s="267" t="e">
        <f aca="false">(H186/G186)*100</f>
        <v>#DIV/0!</v>
      </c>
      <c r="J186" s="344"/>
      <c r="K186" s="344"/>
      <c r="L186" s="267" t="e">
        <f aca="false">(K186/J186)*100</f>
        <v>#DIV/0!</v>
      </c>
      <c r="M186" s="397"/>
      <c r="N186" s="344"/>
      <c r="O186" s="267" t="e">
        <f aca="false">(N186/M186)*100</f>
        <v>#DIV/0!</v>
      </c>
    </row>
    <row r="187" s="21" customFormat="true" ht="37.5" hidden="true" customHeight="false" outlineLevel="0" collapsed="false">
      <c r="A187" s="108" t="s">
        <v>509</v>
      </c>
      <c r="B187" s="108" t="s">
        <v>580</v>
      </c>
      <c r="C187" s="108" t="s">
        <v>1448</v>
      </c>
      <c r="D187" s="265"/>
      <c r="E187" s="266"/>
      <c r="F187" s="267" t="e">
        <f aca="false">(E187/D187)*100</f>
        <v>#DIV/0!</v>
      </c>
      <c r="G187" s="265"/>
      <c r="H187" s="266"/>
      <c r="I187" s="267" t="e">
        <f aca="false">(H187/G187)*100</f>
        <v>#DIV/0!</v>
      </c>
      <c r="J187" s="266"/>
      <c r="K187" s="266"/>
      <c r="L187" s="267" t="e">
        <f aca="false">(K187/J187)*100</f>
        <v>#DIV/0!</v>
      </c>
      <c r="M187" s="265"/>
      <c r="N187" s="266"/>
      <c r="O187" s="267" t="e">
        <f aca="false">(N187/M187)*100</f>
        <v>#DIV/0!</v>
      </c>
    </row>
    <row r="188" s="21" customFormat="true" ht="28.1" hidden="true" customHeight="false" outlineLevel="0" collapsed="false">
      <c r="A188" s="108" t="s">
        <v>509</v>
      </c>
      <c r="B188" s="108" t="s">
        <v>554</v>
      </c>
      <c r="C188" s="108" t="s">
        <v>1450</v>
      </c>
      <c r="D188" s="265"/>
      <c r="E188" s="266"/>
      <c r="F188" s="267" t="e">
        <f aca="false">(E188/D188)*100</f>
        <v>#DIV/0!</v>
      </c>
      <c r="G188" s="265"/>
      <c r="H188" s="266"/>
      <c r="I188" s="267" t="e">
        <f aca="false">(H188/G188)*100</f>
        <v>#DIV/0!</v>
      </c>
      <c r="J188" s="266"/>
      <c r="K188" s="266"/>
      <c r="L188" s="267" t="e">
        <f aca="false">(K188/J188)*100</f>
        <v>#DIV/0!</v>
      </c>
      <c r="M188" s="265"/>
      <c r="N188" s="266"/>
      <c r="O188" s="267" t="e">
        <f aca="false">(N188/M188)*100</f>
        <v>#DIV/0!</v>
      </c>
    </row>
    <row r="189" s="21" customFormat="true" ht="28.1" hidden="true" customHeight="false" outlineLevel="0" collapsed="false">
      <c r="A189" s="108" t="s">
        <v>509</v>
      </c>
      <c r="B189" s="108" t="s">
        <v>554</v>
      </c>
      <c r="C189" s="108" t="s">
        <v>1452</v>
      </c>
      <c r="D189" s="265"/>
      <c r="E189" s="266"/>
      <c r="F189" s="267" t="e">
        <f aca="false">(E189/D189)*100</f>
        <v>#DIV/0!</v>
      </c>
      <c r="G189" s="265"/>
      <c r="H189" s="266"/>
      <c r="I189" s="267" t="e">
        <f aca="false">(H189/G189)*100</f>
        <v>#DIV/0!</v>
      </c>
      <c r="J189" s="266"/>
      <c r="K189" s="266"/>
      <c r="L189" s="267" t="e">
        <f aca="false">(K189/J189)*100</f>
        <v>#DIV/0!</v>
      </c>
      <c r="M189" s="265"/>
      <c r="N189" s="266"/>
      <c r="O189" s="267" t="e">
        <f aca="false">(N189/M189)*100</f>
        <v>#DIV/0!</v>
      </c>
    </row>
    <row r="190" s="21" customFormat="true" ht="28.1" hidden="true" customHeight="false" outlineLevel="0" collapsed="false">
      <c r="A190" s="108" t="s">
        <v>509</v>
      </c>
      <c r="B190" s="108" t="s">
        <v>554</v>
      </c>
      <c r="C190" s="108" t="s">
        <v>1454</v>
      </c>
      <c r="D190" s="265"/>
      <c r="E190" s="266"/>
      <c r="F190" s="267" t="e">
        <f aca="false">(E190/D190)*100</f>
        <v>#DIV/0!</v>
      </c>
      <c r="G190" s="265"/>
      <c r="H190" s="266"/>
      <c r="I190" s="267" t="e">
        <f aca="false">(H190/G190)*100</f>
        <v>#DIV/0!</v>
      </c>
      <c r="J190" s="266"/>
      <c r="K190" s="266"/>
      <c r="L190" s="267" t="e">
        <f aca="false">(K190/J190)*100</f>
        <v>#DIV/0!</v>
      </c>
      <c r="M190" s="265"/>
      <c r="N190" s="266"/>
      <c r="O190" s="267" t="e">
        <f aca="false">(N190/M190)*100</f>
        <v>#DIV/0!</v>
      </c>
    </row>
    <row r="191" s="21" customFormat="true" ht="28.1" hidden="true" customHeight="false" outlineLevel="0" collapsed="false">
      <c r="A191" s="108" t="s">
        <v>509</v>
      </c>
      <c r="B191" s="108" t="s">
        <v>554</v>
      </c>
      <c r="C191" s="108" t="s">
        <v>1456</v>
      </c>
      <c r="D191" s="265"/>
      <c r="E191" s="266"/>
      <c r="F191" s="267" t="e">
        <f aca="false">(E191/D191)*100</f>
        <v>#DIV/0!</v>
      </c>
      <c r="G191" s="265"/>
      <c r="H191" s="266"/>
      <c r="I191" s="267" t="e">
        <f aca="false">(H191/G191)*100</f>
        <v>#DIV/0!</v>
      </c>
      <c r="J191" s="266"/>
      <c r="K191" s="266"/>
      <c r="L191" s="267" t="e">
        <f aca="false">(K191/J191)*100</f>
        <v>#DIV/0!</v>
      </c>
      <c r="M191" s="265"/>
      <c r="N191" s="266"/>
      <c r="O191" s="267" t="e">
        <f aca="false">(N191/M191)*100</f>
        <v>#DIV/0!</v>
      </c>
    </row>
    <row r="192" s="21" customFormat="true" ht="28.1" hidden="true" customHeight="false" outlineLevel="0" collapsed="false">
      <c r="A192" s="108" t="s">
        <v>509</v>
      </c>
      <c r="B192" s="108" t="s">
        <v>554</v>
      </c>
      <c r="C192" s="108" t="s">
        <v>1458</v>
      </c>
      <c r="D192" s="265"/>
      <c r="E192" s="266"/>
      <c r="F192" s="267" t="e">
        <f aca="false">(E192/D192)*100</f>
        <v>#DIV/0!</v>
      </c>
      <c r="G192" s="265"/>
      <c r="H192" s="266"/>
      <c r="I192" s="267" t="e">
        <f aca="false">(H192/G192)*100</f>
        <v>#DIV/0!</v>
      </c>
      <c r="J192" s="266"/>
      <c r="K192" s="266"/>
      <c r="L192" s="267" t="e">
        <f aca="false">(K192/J192)*100</f>
        <v>#DIV/0!</v>
      </c>
      <c r="M192" s="265"/>
      <c r="N192" s="266"/>
      <c r="O192" s="267" t="e">
        <f aca="false">(N192/M192)*100</f>
        <v>#DIV/0!</v>
      </c>
    </row>
    <row r="193" s="21" customFormat="true" ht="28.1" hidden="true" customHeight="false" outlineLevel="0" collapsed="false">
      <c r="A193" s="108" t="s">
        <v>509</v>
      </c>
      <c r="B193" s="108" t="s">
        <v>510</v>
      </c>
      <c r="C193" s="108" t="s">
        <v>1460</v>
      </c>
      <c r="D193" s="265"/>
      <c r="E193" s="266"/>
      <c r="F193" s="267" t="e">
        <f aca="false">(E193/D193)*100</f>
        <v>#DIV/0!</v>
      </c>
      <c r="G193" s="265"/>
      <c r="H193" s="266"/>
      <c r="I193" s="267" t="e">
        <f aca="false">(H193/G193)*100</f>
        <v>#DIV/0!</v>
      </c>
      <c r="J193" s="266"/>
      <c r="K193" s="266"/>
      <c r="L193" s="267" t="e">
        <f aca="false">(K193/J193)*100</f>
        <v>#DIV/0!</v>
      </c>
      <c r="M193" s="265"/>
      <c r="N193" s="266"/>
      <c r="O193" s="267" t="e">
        <f aca="false">(N193/M193)*100</f>
        <v>#DIV/0!</v>
      </c>
    </row>
    <row r="194" s="21" customFormat="true" ht="28.1" hidden="true" customHeight="false" outlineLevel="0" collapsed="false">
      <c r="A194" s="108" t="s">
        <v>509</v>
      </c>
      <c r="B194" s="108" t="s">
        <v>554</v>
      </c>
      <c r="C194" s="108" t="s">
        <v>1462</v>
      </c>
      <c r="D194" s="265"/>
      <c r="E194" s="266"/>
      <c r="F194" s="267" t="e">
        <f aca="false">(E194/D194)*100</f>
        <v>#DIV/0!</v>
      </c>
      <c r="G194" s="265"/>
      <c r="H194" s="266"/>
      <c r="I194" s="267" t="e">
        <f aca="false">(H194/G194)*100</f>
        <v>#DIV/0!</v>
      </c>
      <c r="J194" s="266"/>
      <c r="K194" s="266"/>
      <c r="L194" s="267" t="e">
        <f aca="false">(K194/J194)*100</f>
        <v>#DIV/0!</v>
      </c>
      <c r="M194" s="265"/>
      <c r="N194" s="266"/>
      <c r="O194" s="267" t="e">
        <f aca="false">(N194/M194)*100</f>
        <v>#DIV/0!</v>
      </c>
    </row>
    <row r="195" s="21" customFormat="true" ht="28.1" hidden="true" customHeight="false" outlineLevel="0" collapsed="false">
      <c r="A195" s="108" t="s">
        <v>509</v>
      </c>
      <c r="B195" s="108" t="s">
        <v>563</v>
      </c>
      <c r="C195" s="108" t="s">
        <v>1464</v>
      </c>
      <c r="D195" s="327"/>
      <c r="E195" s="328"/>
      <c r="F195" s="267" t="e">
        <f aca="false">(E195/D195)*100</f>
        <v>#DIV/0!</v>
      </c>
      <c r="G195" s="397"/>
      <c r="H195" s="344"/>
      <c r="I195" s="267" t="e">
        <f aca="false">(H195/G195)*100</f>
        <v>#DIV/0!</v>
      </c>
      <c r="J195" s="344"/>
      <c r="K195" s="344"/>
      <c r="L195" s="267" t="e">
        <f aca="false">(K195/J195)*100</f>
        <v>#DIV/0!</v>
      </c>
      <c r="M195" s="397"/>
      <c r="N195" s="344"/>
      <c r="O195" s="267" t="e">
        <f aca="false">(N195/M195)*100</f>
        <v>#DIV/0!</v>
      </c>
    </row>
    <row r="196" s="21" customFormat="true" ht="37.5" hidden="true" customHeight="false" outlineLevel="0" collapsed="false">
      <c r="A196" s="108" t="s">
        <v>509</v>
      </c>
      <c r="B196" s="108" t="s">
        <v>580</v>
      </c>
      <c r="C196" s="108" t="s">
        <v>1466</v>
      </c>
      <c r="D196" s="265"/>
      <c r="E196" s="266"/>
      <c r="F196" s="267" t="e">
        <f aca="false">(E196/D196)*100</f>
        <v>#DIV/0!</v>
      </c>
      <c r="G196" s="265"/>
      <c r="H196" s="266"/>
      <c r="I196" s="267" t="e">
        <f aca="false">(H196/G196)*100</f>
        <v>#DIV/0!</v>
      </c>
      <c r="J196" s="266"/>
      <c r="K196" s="266"/>
      <c r="L196" s="267" t="e">
        <f aca="false">(K196/J196)*100</f>
        <v>#DIV/0!</v>
      </c>
      <c r="M196" s="265"/>
      <c r="N196" s="266"/>
      <c r="O196" s="267" t="e">
        <f aca="false">(N196/M196)*100</f>
        <v>#DIV/0!</v>
      </c>
    </row>
    <row r="197" customFormat="false" ht="46.15" hidden="true" customHeight="false" outlineLevel="0" collapsed="false">
      <c r="A197" s="127" t="s">
        <v>509</v>
      </c>
      <c r="B197" s="128" t="s">
        <v>528</v>
      </c>
      <c r="C197" s="127" t="s">
        <v>1468</v>
      </c>
      <c r="D197" s="260"/>
      <c r="E197" s="261"/>
      <c r="F197" s="381" t="e">
        <f aca="false">(E197/D197)*100</f>
        <v>#DIV/0!</v>
      </c>
      <c r="G197" s="263"/>
      <c r="H197" s="264"/>
      <c r="I197" s="382" t="e">
        <f aca="false">(H197/G197)*100</f>
        <v>#DIV/0!</v>
      </c>
      <c r="J197" s="264"/>
      <c r="K197" s="264"/>
      <c r="L197" s="382" t="e">
        <f aca="false">(K197/J197)*100</f>
        <v>#DIV/0!</v>
      </c>
      <c r="M197" s="263"/>
      <c r="N197" s="264"/>
      <c r="O197" s="382" t="e">
        <f aca="false">(N197/M197)*100</f>
        <v>#DIV/0!</v>
      </c>
    </row>
    <row r="198" s="21" customFormat="true" ht="37.5" hidden="true" customHeight="false" outlineLevel="0" collapsed="false">
      <c r="A198" s="108" t="s">
        <v>509</v>
      </c>
      <c r="B198" s="108" t="s">
        <v>580</v>
      </c>
      <c r="C198" s="108" t="s">
        <v>1470</v>
      </c>
      <c r="D198" s="265"/>
      <c r="E198" s="266"/>
      <c r="F198" s="267" t="e">
        <f aca="false">(E198/D198)*100</f>
        <v>#DIV/0!</v>
      </c>
      <c r="G198" s="265"/>
      <c r="H198" s="266"/>
      <c r="I198" s="267" t="e">
        <f aca="false">(H198/G198)*100</f>
        <v>#DIV/0!</v>
      </c>
      <c r="J198" s="266"/>
      <c r="K198" s="266"/>
      <c r="L198" s="267" t="e">
        <f aca="false">(K198/J198)*100</f>
        <v>#DIV/0!</v>
      </c>
      <c r="M198" s="265"/>
      <c r="N198" s="266"/>
      <c r="O198" s="267" t="e">
        <f aca="false">(N198/M198)*100</f>
        <v>#DIV/0!</v>
      </c>
    </row>
    <row r="199" s="21" customFormat="true" ht="37.5" hidden="true" customHeight="false" outlineLevel="0" collapsed="false">
      <c r="A199" s="108" t="s">
        <v>509</v>
      </c>
      <c r="B199" s="108" t="s">
        <v>580</v>
      </c>
      <c r="C199" s="108" t="s">
        <v>1472</v>
      </c>
      <c r="D199" s="265"/>
      <c r="E199" s="266"/>
      <c r="F199" s="267" t="e">
        <f aca="false">(E199/D199)*100</f>
        <v>#DIV/0!</v>
      </c>
      <c r="G199" s="265"/>
      <c r="H199" s="266"/>
      <c r="I199" s="267" t="e">
        <f aca="false">(H199/G199)*100</f>
        <v>#DIV/0!</v>
      </c>
      <c r="J199" s="266"/>
      <c r="K199" s="266"/>
      <c r="L199" s="267" t="e">
        <f aca="false">(K199/J199)*100</f>
        <v>#DIV/0!</v>
      </c>
      <c r="M199" s="265"/>
      <c r="N199" s="266"/>
      <c r="O199" s="267" t="e">
        <f aca="false">(N199/M199)*100</f>
        <v>#DIV/0!</v>
      </c>
    </row>
    <row r="200" s="21" customFormat="true" ht="28.1" hidden="true" customHeight="false" outlineLevel="0" collapsed="false">
      <c r="A200" s="108" t="s">
        <v>589</v>
      </c>
      <c r="B200" s="108" t="s">
        <v>622</v>
      </c>
      <c r="C200" s="108" t="s">
        <v>1474</v>
      </c>
      <c r="D200" s="265"/>
      <c r="E200" s="266"/>
      <c r="F200" s="267" t="e">
        <f aca="false">(E200/D200)*100</f>
        <v>#DIV/0!</v>
      </c>
      <c r="G200" s="265"/>
      <c r="H200" s="266"/>
      <c r="I200" s="267" t="e">
        <f aca="false">(H200/G200)*100</f>
        <v>#DIV/0!</v>
      </c>
      <c r="J200" s="266"/>
      <c r="K200" s="266"/>
      <c r="L200" s="267" t="e">
        <f aca="false">(K200/J200)*100</f>
        <v>#DIV/0!</v>
      </c>
      <c r="M200" s="265"/>
      <c r="N200" s="266"/>
      <c r="O200" s="267" t="e">
        <f aca="false">(N200/M200)*100</f>
        <v>#DIV/0!</v>
      </c>
    </row>
    <row r="201" s="21" customFormat="true" ht="28.1" hidden="true" customHeight="false" outlineLevel="0" collapsed="false">
      <c r="A201" s="106" t="s">
        <v>589</v>
      </c>
      <c r="B201" s="108" t="s">
        <v>638</v>
      </c>
      <c r="C201" s="106" t="s">
        <v>1476</v>
      </c>
      <c r="D201" s="296"/>
      <c r="E201" s="294"/>
      <c r="F201" s="267" t="e">
        <f aca="false">(E201/D201)*100</f>
        <v>#DIV/0!</v>
      </c>
      <c r="G201" s="265"/>
      <c r="H201" s="294"/>
      <c r="I201" s="267" t="e">
        <f aca="false">(H201/G201)*100</f>
        <v>#DIV/0!</v>
      </c>
      <c r="J201" s="294"/>
      <c r="K201" s="294"/>
      <c r="L201" s="267" t="e">
        <f aca="false">(K201/J201)*100</f>
        <v>#DIV/0!</v>
      </c>
      <c r="M201" s="296"/>
      <c r="N201" s="294"/>
      <c r="O201" s="267" t="e">
        <f aca="false">(N201/M201)*100</f>
        <v>#DIV/0!</v>
      </c>
    </row>
    <row r="202" customFormat="false" ht="37.5" hidden="true" customHeight="false" outlineLevel="0" collapsed="false">
      <c r="A202" s="108" t="s">
        <v>589</v>
      </c>
      <c r="B202" s="108" t="s">
        <v>628</v>
      </c>
      <c r="C202" s="108" t="s">
        <v>1478</v>
      </c>
      <c r="D202" s="265"/>
      <c r="E202" s="266"/>
      <c r="F202" s="382" t="e">
        <f aca="false">(E202/D202)*100</f>
        <v>#DIV/0!</v>
      </c>
      <c r="G202" s="265"/>
      <c r="H202" s="266"/>
      <c r="I202" s="382" t="e">
        <f aca="false">(H202/G202)*100</f>
        <v>#DIV/0!</v>
      </c>
      <c r="J202" s="266"/>
      <c r="K202" s="266"/>
      <c r="L202" s="382" t="e">
        <f aca="false">(K202/J202)*100</f>
        <v>#DIV/0!</v>
      </c>
      <c r="M202" s="265"/>
      <c r="N202" s="266"/>
      <c r="O202" s="382" t="e">
        <f aca="false">(N202/M202)*100</f>
        <v>#DIV/0!</v>
      </c>
    </row>
    <row r="203" s="21" customFormat="true" ht="28.1" hidden="true" customHeight="false" outlineLevel="0" collapsed="false">
      <c r="A203" s="106" t="s">
        <v>589</v>
      </c>
      <c r="B203" s="106" t="s">
        <v>1857</v>
      </c>
      <c r="C203" s="106" t="s">
        <v>1480</v>
      </c>
      <c r="D203" s="400"/>
      <c r="E203" s="294"/>
      <c r="F203" s="389" t="e">
        <f aca="false">(E203/D203)*100</f>
        <v>#DIV/0!</v>
      </c>
      <c r="G203" s="400"/>
      <c r="H203" s="294"/>
      <c r="I203" s="389" t="e">
        <f aca="false">(H203/G203)*100</f>
        <v>#DIV/0!</v>
      </c>
      <c r="J203" s="294"/>
      <c r="K203" s="294"/>
      <c r="L203" s="389" t="e">
        <f aca="false">(K203/J203)*100</f>
        <v>#DIV/0!</v>
      </c>
      <c r="M203" s="400"/>
      <c r="N203" s="294"/>
      <c r="O203" s="389" t="e">
        <f aca="false">(N203/M203)*100</f>
        <v>#DIV/0!</v>
      </c>
    </row>
    <row r="204" customFormat="false" ht="12.8" hidden="true" customHeight="false" outlineLevel="0" collapsed="false">
      <c r="A204" s="127"/>
      <c r="B204" s="128"/>
      <c r="C204" s="128"/>
      <c r="D204" s="260"/>
      <c r="E204" s="261"/>
      <c r="F204" s="381"/>
      <c r="G204" s="263"/>
      <c r="H204" s="264"/>
      <c r="I204" s="382"/>
      <c r="J204" s="264"/>
      <c r="K204" s="264"/>
      <c r="L204" s="382"/>
      <c r="M204" s="263"/>
      <c r="N204" s="264"/>
      <c r="O204" s="382"/>
    </row>
    <row r="205" customFormat="false" ht="28.1" hidden="true" customHeight="false" outlineLevel="0" collapsed="false">
      <c r="A205" s="127" t="s">
        <v>589</v>
      </c>
      <c r="B205" s="128" t="s">
        <v>654</v>
      </c>
      <c r="C205" s="128" t="s">
        <v>1484</v>
      </c>
      <c r="D205" s="260"/>
      <c r="E205" s="280"/>
      <c r="F205" s="381" t="e">
        <f aca="false">(E205/D205)*100</f>
        <v>#DIV/0!</v>
      </c>
      <c r="G205" s="263"/>
      <c r="H205" s="280"/>
      <c r="I205" s="382" t="e">
        <f aca="false">(H205/G205)*100</f>
        <v>#DIV/0!</v>
      </c>
      <c r="J205" s="280"/>
      <c r="K205" s="264"/>
      <c r="L205" s="382" t="e">
        <f aca="false">(K205/J205)*100</f>
        <v>#DIV/0!</v>
      </c>
      <c r="M205" s="263"/>
      <c r="N205" s="264"/>
      <c r="O205" s="382" t="e">
        <f aca="false">(N205/M205)*100</f>
        <v>#DIV/0!</v>
      </c>
    </row>
    <row r="206" s="21" customFormat="true" ht="28.1" hidden="true" customHeight="false" outlineLevel="0" collapsed="false">
      <c r="A206" s="108" t="s">
        <v>589</v>
      </c>
      <c r="B206" s="108" t="s">
        <v>598</v>
      </c>
      <c r="C206" s="108" t="s">
        <v>1482</v>
      </c>
      <c r="D206" s="265"/>
      <c r="E206" s="266"/>
      <c r="F206" s="267" t="e">
        <f aca="false">(E206/D206)*100</f>
        <v>#DIV/0!</v>
      </c>
      <c r="G206" s="265"/>
      <c r="H206" s="266"/>
      <c r="I206" s="267" t="e">
        <f aca="false">(H206/G206)*100</f>
        <v>#DIV/0!</v>
      </c>
      <c r="J206" s="266"/>
      <c r="K206" s="266"/>
      <c r="L206" s="267" t="e">
        <f aca="false">(K206/J206)*100</f>
        <v>#DIV/0!</v>
      </c>
      <c r="M206" s="265"/>
      <c r="N206" s="266"/>
      <c r="O206" s="267" t="e">
        <f aca="false">(N206/M206)*100</f>
        <v>#DIV/0!</v>
      </c>
    </row>
    <row r="207" s="21" customFormat="true" ht="28.1" hidden="true" customHeight="false" outlineLevel="0" collapsed="false">
      <c r="A207" s="108" t="s">
        <v>589</v>
      </c>
      <c r="B207" s="108" t="s">
        <v>604</v>
      </c>
      <c r="C207" s="108" t="s">
        <v>1484</v>
      </c>
      <c r="D207" s="324"/>
      <c r="E207" s="266"/>
      <c r="F207" s="267" t="e">
        <f aca="false">(E207/D207)*100</f>
        <v>#DIV/0!</v>
      </c>
      <c r="G207" s="265"/>
      <c r="H207" s="266"/>
      <c r="I207" s="267" t="e">
        <f aca="false">(H207/G207)*100</f>
        <v>#DIV/0!</v>
      </c>
      <c r="J207" s="266"/>
      <c r="K207" s="266"/>
      <c r="L207" s="267" t="e">
        <f aca="false">(K207/J207)*100</f>
        <v>#DIV/0!</v>
      </c>
      <c r="M207" s="265"/>
      <c r="N207" s="266"/>
      <c r="O207" s="267" t="e">
        <f aca="false">(N207/M207)*100</f>
        <v>#DIV/0!</v>
      </c>
    </row>
    <row r="208" s="21" customFormat="true" ht="28.1" hidden="true" customHeight="false" outlineLevel="0" collapsed="false">
      <c r="A208" s="108" t="s">
        <v>589</v>
      </c>
      <c r="B208" s="108" t="s">
        <v>610</v>
      </c>
      <c r="C208" s="108" t="s">
        <v>1488</v>
      </c>
      <c r="D208" s="265"/>
      <c r="E208" s="266"/>
      <c r="F208" s="267" t="e">
        <f aca="false">(E208/D208)*100</f>
        <v>#DIV/0!</v>
      </c>
      <c r="G208" s="265"/>
      <c r="H208" s="266"/>
      <c r="I208" s="267" t="e">
        <f aca="false">(H208/G208)*100</f>
        <v>#DIV/0!</v>
      </c>
      <c r="J208" s="266"/>
      <c r="K208" s="266"/>
      <c r="L208" s="267" t="e">
        <f aca="false">(K208/J208)*100</f>
        <v>#DIV/0!</v>
      </c>
      <c r="M208" s="265"/>
      <c r="N208" s="266"/>
      <c r="O208" s="267" t="e">
        <f aca="false">(N208/M208)*100</f>
        <v>#DIV/0!</v>
      </c>
    </row>
    <row r="209" s="21" customFormat="true" ht="28.1" hidden="true" customHeight="false" outlineLevel="0" collapsed="false">
      <c r="A209" s="108" t="s">
        <v>589</v>
      </c>
      <c r="B209" s="108" t="s">
        <v>616</v>
      </c>
      <c r="C209" s="108" t="s">
        <v>1490</v>
      </c>
      <c r="D209" s="265"/>
      <c r="E209" s="266"/>
      <c r="F209" s="267" t="e">
        <f aca="false">(E209/D209)*100</f>
        <v>#DIV/0!</v>
      </c>
      <c r="G209" s="265"/>
      <c r="H209" s="266"/>
      <c r="I209" s="267" t="e">
        <f aca="false">(H209/G209)*100</f>
        <v>#DIV/0!</v>
      </c>
      <c r="J209" s="266"/>
      <c r="K209" s="266"/>
      <c r="L209" s="267" t="e">
        <f aca="false">(K209/J209)*100</f>
        <v>#DIV/0!</v>
      </c>
      <c r="M209" s="265"/>
      <c r="N209" s="266"/>
      <c r="O209" s="267" t="e">
        <f aca="false">(N209/M209)*100</f>
        <v>#DIV/0!</v>
      </c>
    </row>
    <row r="210" customFormat="false" ht="37.5" hidden="true" customHeight="false" outlineLevel="0" collapsed="false">
      <c r="A210" s="127" t="s">
        <v>589</v>
      </c>
      <c r="B210" s="128" t="s">
        <v>649</v>
      </c>
      <c r="C210" s="108" t="s">
        <v>1492</v>
      </c>
      <c r="D210" s="265"/>
      <c r="E210" s="266"/>
      <c r="F210" s="382" t="e">
        <f aca="false">(E210/D210)*100</f>
        <v>#DIV/0!</v>
      </c>
      <c r="G210" s="265"/>
      <c r="H210" s="266"/>
      <c r="I210" s="382" t="e">
        <f aca="false">(H210/G210)*100</f>
        <v>#DIV/0!</v>
      </c>
      <c r="J210" s="266"/>
      <c r="K210" s="266"/>
      <c r="L210" s="382" t="e">
        <f aca="false">(K210/J210)*100</f>
        <v>#DIV/0!</v>
      </c>
      <c r="M210" s="265"/>
      <c r="N210" s="266"/>
      <c r="O210" s="382" t="e">
        <f aca="false">(N210/M210)*100</f>
        <v>#DIV/0!</v>
      </c>
    </row>
    <row r="211" customFormat="false" ht="37.5" hidden="true" customHeight="false" outlineLevel="0" collapsed="false">
      <c r="A211" s="127" t="s">
        <v>589</v>
      </c>
      <c r="B211" s="128" t="s">
        <v>1858</v>
      </c>
      <c r="C211" s="128" t="s">
        <v>1494</v>
      </c>
      <c r="D211" s="260"/>
      <c r="E211" s="280"/>
      <c r="F211" s="381" t="e">
        <f aca="false">(E211/D211)*100</f>
        <v>#DIV/0!</v>
      </c>
      <c r="G211" s="263"/>
      <c r="H211" s="280"/>
      <c r="I211" s="382" t="e">
        <f aca="false">(H211/G211)*100</f>
        <v>#DIV/0!</v>
      </c>
      <c r="J211" s="280"/>
      <c r="K211" s="264"/>
      <c r="L211" s="382" t="e">
        <f aca="false">(K211/J211)*100</f>
        <v>#DIV/0!</v>
      </c>
      <c r="M211" s="263"/>
      <c r="N211" s="264"/>
      <c r="O211" s="382" t="e">
        <f aca="false">(N211/M211)*100</f>
        <v>#DIV/0!</v>
      </c>
    </row>
    <row r="212" s="21" customFormat="true" ht="28.1" hidden="true" customHeight="false" outlineLevel="0" collapsed="false">
      <c r="A212" s="108" t="s">
        <v>589</v>
      </c>
      <c r="B212" s="108" t="s">
        <v>1039</v>
      </c>
      <c r="C212" s="108" t="s">
        <v>1494</v>
      </c>
      <c r="D212" s="324"/>
      <c r="E212" s="266"/>
      <c r="F212" s="382" t="e">
        <f aca="false">(E212/D212)*100</f>
        <v>#DIV/0!</v>
      </c>
      <c r="G212" s="265"/>
      <c r="H212" s="266"/>
      <c r="I212" s="382" t="e">
        <f aca="false">(H212/G212)*100</f>
        <v>#DIV/0!</v>
      </c>
      <c r="J212" s="266"/>
      <c r="K212" s="266"/>
      <c r="L212" s="382" t="e">
        <f aca="false">(K212/J212)*100</f>
        <v>#DIV/0!</v>
      </c>
      <c r="M212" s="265"/>
      <c r="N212" s="266"/>
      <c r="O212" s="382" t="e">
        <f aca="false">(N212/M212)*100</f>
        <v>#DIV/0!</v>
      </c>
    </row>
    <row r="213" s="21" customFormat="true" ht="28.1" hidden="true" customHeight="false" outlineLevel="0" collapsed="false">
      <c r="A213" s="108" t="s">
        <v>589</v>
      </c>
      <c r="B213" s="108" t="s">
        <v>610</v>
      </c>
      <c r="C213" s="108" t="s">
        <v>1497</v>
      </c>
      <c r="D213" s="265"/>
      <c r="E213" s="266"/>
      <c r="F213" s="267" t="e">
        <f aca="false">(E213/D213)*100</f>
        <v>#DIV/0!</v>
      </c>
      <c r="G213" s="265"/>
      <c r="H213" s="266"/>
      <c r="I213" s="267" t="e">
        <f aca="false">(H213/G213)*100</f>
        <v>#DIV/0!</v>
      </c>
      <c r="J213" s="266"/>
      <c r="K213" s="266"/>
      <c r="L213" s="267" t="e">
        <f aca="false">(K213/J213)*100</f>
        <v>#DIV/0!</v>
      </c>
      <c r="M213" s="265"/>
      <c r="N213" s="266"/>
      <c r="O213" s="267" t="e">
        <f aca="false">(N213/M213)*100</f>
        <v>#DIV/0!</v>
      </c>
    </row>
    <row r="214" s="21" customFormat="true" ht="28.1" hidden="true" customHeight="false" outlineLevel="0" collapsed="false">
      <c r="A214" s="108" t="s">
        <v>658</v>
      </c>
      <c r="B214" s="108" t="s">
        <v>1015</v>
      </c>
      <c r="C214" s="108" t="s">
        <v>1499</v>
      </c>
      <c r="D214" s="265"/>
      <c r="E214" s="266"/>
      <c r="F214" s="267" t="e">
        <f aca="false">(E214/D214)*100</f>
        <v>#DIV/0!</v>
      </c>
      <c r="G214" s="265"/>
      <c r="H214" s="266"/>
      <c r="I214" s="267" t="e">
        <f aca="false">(H214/G214)*100</f>
        <v>#DIV/0!</v>
      </c>
      <c r="J214" s="266"/>
      <c r="K214" s="266"/>
      <c r="L214" s="267" t="e">
        <f aca="false">(K214/J214)*100</f>
        <v>#DIV/0!</v>
      </c>
      <c r="M214" s="265"/>
      <c r="N214" s="266"/>
      <c r="O214" s="267" t="e">
        <f aca="false">(N214/M214)*100</f>
        <v>#DIV/0!</v>
      </c>
    </row>
    <row r="215" s="21" customFormat="true" ht="28.1" hidden="true" customHeight="false" outlineLevel="0" collapsed="false">
      <c r="A215" s="108" t="s">
        <v>658</v>
      </c>
      <c r="B215" s="108" t="s">
        <v>1015</v>
      </c>
      <c r="C215" s="108" t="s">
        <v>1501</v>
      </c>
      <c r="D215" s="265"/>
      <c r="E215" s="266"/>
      <c r="F215" s="267" t="e">
        <f aca="false">(E215/D215)*100</f>
        <v>#DIV/0!</v>
      </c>
      <c r="G215" s="265"/>
      <c r="H215" s="266"/>
      <c r="I215" s="267" t="e">
        <f aca="false">(H215/G215)*100</f>
        <v>#DIV/0!</v>
      </c>
      <c r="J215" s="266"/>
      <c r="K215" s="266"/>
      <c r="L215" s="267" t="e">
        <f aca="false">(K215/J215)*100</f>
        <v>#DIV/0!</v>
      </c>
      <c r="M215" s="265"/>
      <c r="N215" s="266"/>
      <c r="O215" s="267" t="e">
        <f aca="false">(N215/M215)*100</f>
        <v>#DIV/0!</v>
      </c>
    </row>
    <row r="216" s="21" customFormat="true" ht="28.1" hidden="true" customHeight="false" outlineLevel="0" collapsed="false">
      <c r="A216" s="108" t="s">
        <v>658</v>
      </c>
      <c r="B216" s="108" t="s">
        <v>710</v>
      </c>
      <c r="C216" s="108" t="s">
        <v>1503</v>
      </c>
      <c r="D216" s="265"/>
      <c r="E216" s="282"/>
      <c r="F216" s="267" t="e">
        <f aca="false">(E216/D216)*100</f>
        <v>#DIV/0!</v>
      </c>
      <c r="G216" s="265"/>
      <c r="H216" s="282"/>
      <c r="I216" s="267" t="e">
        <f aca="false">(H216/G216)*100</f>
        <v>#DIV/0!</v>
      </c>
      <c r="J216" s="282"/>
      <c r="K216" s="266"/>
      <c r="L216" s="267" t="e">
        <f aca="false">(K216/J216)*100</f>
        <v>#DIV/0!</v>
      </c>
      <c r="M216" s="265"/>
      <c r="N216" s="266"/>
      <c r="O216" s="267" t="e">
        <f aca="false">(N216/M216)*100</f>
        <v>#DIV/0!</v>
      </c>
    </row>
    <row r="217" s="174" customFormat="true" ht="37.5" hidden="true" customHeight="false" outlineLevel="0" collapsed="false">
      <c r="A217" s="106" t="s">
        <v>658</v>
      </c>
      <c r="B217" s="106" t="s">
        <v>659</v>
      </c>
      <c r="C217" s="106" t="s">
        <v>1503</v>
      </c>
      <c r="D217" s="293"/>
      <c r="E217" s="300"/>
      <c r="F217" s="295" t="e">
        <f aca="false">(E217/D217)*100</f>
        <v>#DIV/0!</v>
      </c>
      <c r="G217" s="401"/>
      <c r="H217" s="300"/>
      <c r="I217" s="295" t="e">
        <f aca="false">(H217/G217)*100</f>
        <v>#DIV/0!</v>
      </c>
      <c r="J217" s="300"/>
      <c r="K217" s="402"/>
      <c r="L217" s="295" t="n">
        <v>0</v>
      </c>
      <c r="M217" s="401"/>
      <c r="N217" s="402"/>
      <c r="O217" s="295" t="n">
        <v>0</v>
      </c>
    </row>
    <row r="218" s="174" customFormat="true" ht="37.5" hidden="true" customHeight="false" outlineLevel="0" collapsed="false">
      <c r="A218" s="106" t="s">
        <v>658</v>
      </c>
      <c r="B218" s="106" t="s">
        <v>1506</v>
      </c>
      <c r="C218" s="106" t="s">
        <v>1503</v>
      </c>
      <c r="D218" s="293"/>
      <c r="E218" s="300"/>
      <c r="F218" s="295" t="e">
        <f aca="false">(E218/D218)*100</f>
        <v>#DIV/0!</v>
      </c>
      <c r="G218" s="329"/>
      <c r="H218" s="300"/>
      <c r="I218" s="295" t="e">
        <f aca="false">(H218/G218)*100</f>
        <v>#DIV/0!</v>
      </c>
      <c r="J218" s="300"/>
      <c r="K218" s="330"/>
      <c r="L218" s="295" t="e">
        <f aca="false">(K218/J218)*100</f>
        <v>#DIV/0!</v>
      </c>
      <c r="M218" s="329"/>
      <c r="N218" s="330"/>
      <c r="O218" s="295" t="e">
        <f aca="false">(N218/M218)*100</f>
        <v>#DIV/0!</v>
      </c>
    </row>
    <row r="219" s="174" customFormat="true" ht="37.5" hidden="true" customHeight="false" outlineLevel="0" collapsed="false">
      <c r="A219" s="106" t="s">
        <v>658</v>
      </c>
      <c r="B219" s="45" t="s">
        <v>1506</v>
      </c>
      <c r="C219" s="155" t="s">
        <v>1508</v>
      </c>
      <c r="D219" s="293"/>
      <c r="E219" s="300"/>
      <c r="F219" s="295" t="e">
        <f aca="false">(E219/D219)*100</f>
        <v>#DIV/0!</v>
      </c>
      <c r="G219" s="329"/>
      <c r="H219" s="300"/>
      <c r="I219" s="295" t="e">
        <f aca="false">(H219/G219)*100</f>
        <v>#DIV/0!</v>
      </c>
      <c r="J219" s="300"/>
      <c r="K219" s="330"/>
      <c r="L219" s="295" t="e">
        <f aca="false">(K219/J219)*100</f>
        <v>#DIV/0!</v>
      </c>
      <c r="M219" s="329"/>
      <c r="N219" s="330"/>
      <c r="O219" s="295" t="e">
        <f aca="false">(N219/M219)*100</f>
        <v>#DIV/0!</v>
      </c>
    </row>
    <row r="220" s="174" customFormat="true" ht="19.45" hidden="true" customHeight="false" outlineLevel="0" collapsed="false">
      <c r="A220" s="106" t="s">
        <v>658</v>
      </c>
      <c r="B220" s="45" t="s">
        <v>1510</v>
      </c>
      <c r="C220" s="155" t="s">
        <v>1508</v>
      </c>
      <c r="D220" s="293"/>
      <c r="E220" s="300"/>
      <c r="F220" s="295" t="e">
        <f aca="false">(E220/D220)*100</f>
        <v>#DIV/0!</v>
      </c>
      <c r="G220" s="329"/>
      <c r="H220" s="300"/>
      <c r="I220" s="295" t="e">
        <f aca="false">(H220/G220)*100</f>
        <v>#DIV/0!</v>
      </c>
      <c r="J220" s="300"/>
      <c r="K220" s="330"/>
      <c r="L220" s="295" t="e">
        <f aca="false">(K220/J220)*100</f>
        <v>#DIV/0!</v>
      </c>
      <c r="M220" s="329"/>
      <c r="N220" s="330"/>
      <c r="O220" s="295" t="e">
        <f aca="false">(N220/M220)*100</f>
        <v>#DIV/0!</v>
      </c>
    </row>
    <row r="221" s="174" customFormat="true" ht="19.45" hidden="true" customHeight="false" outlineLevel="0" collapsed="false">
      <c r="A221" s="106" t="s">
        <v>658</v>
      </c>
      <c r="B221" s="45" t="s">
        <v>1510</v>
      </c>
      <c r="C221" s="155" t="s">
        <v>1512</v>
      </c>
      <c r="D221" s="293"/>
      <c r="E221" s="330"/>
      <c r="F221" s="295" t="e">
        <f aca="false">(E221/D221)*100</f>
        <v>#DIV/0!</v>
      </c>
      <c r="G221" s="329"/>
      <c r="H221" s="330"/>
      <c r="I221" s="295" t="e">
        <f aca="false">(H221/G221)*100</f>
        <v>#DIV/0!</v>
      </c>
      <c r="J221" s="330"/>
      <c r="K221" s="330"/>
      <c r="L221" s="295" t="e">
        <f aca="false">(K221/J221)*100</f>
        <v>#DIV/0!</v>
      </c>
      <c r="M221" s="329"/>
      <c r="N221" s="330"/>
      <c r="O221" s="295" t="e">
        <f aca="false">(N221/M221)*100</f>
        <v>#DIV/0!</v>
      </c>
    </row>
    <row r="222" s="21" customFormat="true" ht="37.5" hidden="true" customHeight="false" outlineLevel="0" collapsed="false">
      <c r="A222" s="108" t="s">
        <v>658</v>
      </c>
      <c r="B222" s="69" t="s">
        <v>1506</v>
      </c>
      <c r="C222" s="69" t="s">
        <v>1514</v>
      </c>
      <c r="D222" s="274"/>
      <c r="E222" s="266"/>
      <c r="F222" s="267" t="e">
        <f aca="false">(E222/D222)*100</f>
        <v>#DIV/0!</v>
      </c>
      <c r="G222" s="265"/>
      <c r="H222" s="266"/>
      <c r="I222" s="267" t="e">
        <f aca="false">(H222/G222)*100</f>
        <v>#DIV/0!</v>
      </c>
      <c r="J222" s="266"/>
      <c r="K222" s="266"/>
      <c r="L222" s="267" t="e">
        <f aca="false">(K222/J222)*100</f>
        <v>#DIV/0!</v>
      </c>
      <c r="M222" s="265"/>
      <c r="N222" s="266"/>
      <c r="O222" s="267" t="e">
        <f aca="false">(N222/M222)*100</f>
        <v>#DIV/0!</v>
      </c>
    </row>
    <row r="223" s="21" customFormat="true" ht="28.1" hidden="true" customHeight="false" outlineLevel="0" collapsed="false">
      <c r="A223" s="108" t="s">
        <v>658</v>
      </c>
      <c r="B223" s="108" t="s">
        <v>668</v>
      </c>
      <c r="C223" s="108" t="s">
        <v>1516</v>
      </c>
      <c r="D223" s="265"/>
      <c r="E223" s="275"/>
      <c r="F223" s="267" t="e">
        <f aca="false">(E223/D223)*100</f>
        <v>#DIV/0!</v>
      </c>
      <c r="G223" s="274"/>
      <c r="H223" s="275"/>
      <c r="I223" s="267" t="e">
        <f aca="false">(H223/G223)*100</f>
        <v>#DIV/0!</v>
      </c>
      <c r="J223" s="275"/>
      <c r="K223" s="275"/>
      <c r="L223" s="267" t="e">
        <f aca="false">(K223/J223)*100</f>
        <v>#DIV/0!</v>
      </c>
      <c r="M223" s="274"/>
      <c r="N223" s="275"/>
      <c r="O223" s="267" t="e">
        <f aca="false">(N223/M223)*100</f>
        <v>#DIV/0!</v>
      </c>
    </row>
    <row r="224" s="174" customFormat="true" ht="37.5" hidden="true" customHeight="false" outlineLevel="0" collapsed="false">
      <c r="A224" s="106" t="s">
        <v>658</v>
      </c>
      <c r="B224" s="106" t="s">
        <v>659</v>
      </c>
      <c r="C224" s="45" t="s">
        <v>1518</v>
      </c>
      <c r="D224" s="293"/>
      <c r="E224" s="300"/>
      <c r="F224" s="295" t="e">
        <f aca="false">(E224/D224)*100</f>
        <v>#DIV/0!</v>
      </c>
      <c r="G224" s="293"/>
      <c r="H224" s="300"/>
      <c r="I224" s="295" t="e">
        <f aca="false">(H224/G224)*100</f>
        <v>#DIV/0!</v>
      </c>
      <c r="J224" s="300"/>
      <c r="K224" s="300"/>
      <c r="L224" s="295" t="n">
        <v>0</v>
      </c>
      <c r="M224" s="293"/>
      <c r="N224" s="300"/>
      <c r="O224" s="295" t="n">
        <v>0</v>
      </c>
    </row>
    <row r="225" s="174" customFormat="true" ht="37.5" hidden="true" customHeight="false" outlineLevel="0" collapsed="false">
      <c r="A225" s="106" t="s">
        <v>658</v>
      </c>
      <c r="B225" s="106" t="s">
        <v>659</v>
      </c>
      <c r="C225" s="45" t="s">
        <v>1520</v>
      </c>
      <c r="D225" s="293"/>
      <c r="E225" s="300"/>
      <c r="F225" s="295" t="e">
        <f aca="false">(E225/D225)*100</f>
        <v>#DIV/0!</v>
      </c>
      <c r="G225" s="293"/>
      <c r="H225" s="300"/>
      <c r="I225" s="295" t="e">
        <f aca="false">(H225/G225)*100</f>
        <v>#DIV/0!</v>
      </c>
      <c r="J225" s="300"/>
      <c r="K225" s="300"/>
      <c r="L225" s="295" t="n">
        <v>0</v>
      </c>
      <c r="M225" s="293"/>
      <c r="N225" s="300"/>
      <c r="O225" s="295" t="n">
        <v>0</v>
      </c>
    </row>
    <row r="226" s="21" customFormat="true" ht="28.1" hidden="true" customHeight="false" outlineLevel="0" collapsed="false">
      <c r="A226" s="108" t="s">
        <v>658</v>
      </c>
      <c r="B226" s="69" t="s">
        <v>668</v>
      </c>
      <c r="C226" s="69" t="s">
        <v>1522</v>
      </c>
      <c r="D226" s="274"/>
      <c r="E226" s="338"/>
      <c r="F226" s="267" t="e">
        <f aca="false">(E226/D226)*100</f>
        <v>#DIV/0!</v>
      </c>
      <c r="G226" s="274"/>
      <c r="H226" s="338"/>
      <c r="I226" s="267" t="e">
        <f aca="false">(H226/G226)*100</f>
        <v>#DIV/0!</v>
      </c>
      <c r="J226" s="338"/>
      <c r="K226" s="275"/>
      <c r="L226" s="267" t="e">
        <f aca="false">(K226/J226)*100</f>
        <v>#DIV/0!</v>
      </c>
      <c r="M226" s="274"/>
      <c r="N226" s="275"/>
      <c r="O226" s="267" t="e">
        <f aca="false">(N226/M226)*100</f>
        <v>#DIV/0!</v>
      </c>
    </row>
    <row r="227" s="174" customFormat="true" ht="37.5" hidden="true" customHeight="false" outlineLevel="0" collapsed="false">
      <c r="A227" s="106" t="s">
        <v>658</v>
      </c>
      <c r="B227" s="106" t="s">
        <v>659</v>
      </c>
      <c r="C227" s="45" t="s">
        <v>1522</v>
      </c>
      <c r="D227" s="293"/>
      <c r="E227" s="402"/>
      <c r="F227" s="295" t="e">
        <f aca="false">(E227/D227)*100</f>
        <v>#DIV/0!</v>
      </c>
      <c r="G227" s="401"/>
      <c r="H227" s="402"/>
      <c r="I227" s="295" t="e">
        <f aca="false">(H227/G227)*100</f>
        <v>#DIV/0!</v>
      </c>
      <c r="J227" s="402"/>
      <c r="K227" s="402"/>
      <c r="L227" s="295" t="n">
        <v>0</v>
      </c>
      <c r="M227" s="401"/>
      <c r="N227" s="402"/>
      <c r="O227" s="295" t="n">
        <v>0</v>
      </c>
    </row>
    <row r="228" s="174" customFormat="true" ht="37.5" hidden="true" customHeight="false" outlineLevel="0" collapsed="false">
      <c r="A228" s="106" t="s">
        <v>658</v>
      </c>
      <c r="B228" s="106" t="s">
        <v>1506</v>
      </c>
      <c r="C228" s="106" t="s">
        <v>1525</v>
      </c>
      <c r="D228" s="296"/>
      <c r="E228" s="300"/>
      <c r="F228" s="295" t="e">
        <f aca="false">(E228/D228)*100</f>
        <v>#DIV/0!</v>
      </c>
      <c r="G228" s="296"/>
      <c r="H228" s="300"/>
      <c r="I228" s="295" t="e">
        <f aca="false">(H228/G228)*100</f>
        <v>#DIV/0!</v>
      </c>
      <c r="J228" s="300"/>
      <c r="K228" s="294"/>
      <c r="L228" s="295" t="e">
        <f aca="false">(K228/J228)*100</f>
        <v>#DIV/0!</v>
      </c>
      <c r="M228" s="296"/>
      <c r="N228" s="294"/>
      <c r="O228" s="295" t="e">
        <f aca="false">(N228/M228)*100</f>
        <v>#DIV/0!</v>
      </c>
    </row>
    <row r="229" customFormat="false" ht="28.1" hidden="true" customHeight="false" outlineLevel="0" collapsed="false">
      <c r="A229" s="127" t="s">
        <v>658</v>
      </c>
      <c r="B229" s="128" t="s">
        <v>728</v>
      </c>
      <c r="C229" s="127" t="s">
        <v>1525</v>
      </c>
      <c r="D229" s="298"/>
      <c r="E229" s="261"/>
      <c r="F229" s="381" t="e">
        <f aca="false">(E229/D229)*100</f>
        <v>#DIV/0!</v>
      </c>
      <c r="G229" s="263"/>
      <c r="H229" s="264"/>
      <c r="I229" s="382" t="e">
        <f aca="false">(H229/G229)*100</f>
        <v>#DIV/0!</v>
      </c>
      <c r="J229" s="264"/>
      <c r="K229" s="264"/>
      <c r="L229" s="382" t="e">
        <f aca="false">(K229/J229)*100</f>
        <v>#DIV/0!</v>
      </c>
      <c r="M229" s="263"/>
      <c r="N229" s="264"/>
      <c r="O229" s="382" t="e">
        <f aca="false">(N229/M229)*100</f>
        <v>#DIV/0!</v>
      </c>
    </row>
    <row r="230" customFormat="false" ht="37.5" hidden="true" customHeight="false" outlineLevel="0" collapsed="false">
      <c r="A230" s="127" t="s">
        <v>658</v>
      </c>
      <c r="B230" s="128" t="s">
        <v>701</v>
      </c>
      <c r="C230" s="69" t="s">
        <v>1528</v>
      </c>
      <c r="D230" s="260"/>
      <c r="E230" s="261"/>
      <c r="F230" s="381" t="e">
        <f aca="false">(E230/D230)*100</f>
        <v>#DIV/0!</v>
      </c>
      <c r="G230" s="263"/>
      <c r="H230" s="264"/>
      <c r="I230" s="382" t="e">
        <f aca="false">(H230/G230)*100</f>
        <v>#DIV/0!</v>
      </c>
      <c r="J230" s="264"/>
      <c r="K230" s="264"/>
      <c r="L230" s="382" t="e">
        <f aca="false">(K230/J230)*100</f>
        <v>#DIV/0!</v>
      </c>
      <c r="M230" s="263"/>
      <c r="N230" s="264"/>
      <c r="O230" s="382" t="e">
        <f aca="false">(N230/M230)*100</f>
        <v>#DIV/0!</v>
      </c>
    </row>
    <row r="231" s="21" customFormat="true" ht="37.5" hidden="true" customHeight="false" outlineLevel="0" collapsed="false">
      <c r="A231" s="108" t="s">
        <v>658</v>
      </c>
      <c r="B231" s="108" t="s">
        <v>676</v>
      </c>
      <c r="C231" s="108" t="s">
        <v>1530</v>
      </c>
      <c r="D231" s="265"/>
      <c r="E231" s="266"/>
      <c r="F231" s="267" t="e">
        <f aca="false">(E231/D231)*100</f>
        <v>#DIV/0!</v>
      </c>
      <c r="G231" s="265"/>
      <c r="H231" s="266"/>
      <c r="I231" s="267" t="e">
        <f aca="false">(H231/G231)*100</f>
        <v>#DIV/0!</v>
      </c>
      <c r="J231" s="266"/>
      <c r="K231" s="266"/>
      <c r="L231" s="267" t="e">
        <f aca="false">(K231/J231)*100</f>
        <v>#DIV/0!</v>
      </c>
      <c r="M231" s="265"/>
      <c r="N231" s="266"/>
      <c r="O231" s="267" t="e">
        <f aca="false">(N231/M231)*100</f>
        <v>#DIV/0!</v>
      </c>
    </row>
    <row r="232" s="21" customFormat="true" ht="37.5" hidden="true" customHeight="false" outlineLevel="0" collapsed="false">
      <c r="A232" s="108" t="s">
        <v>658</v>
      </c>
      <c r="B232" s="108" t="s">
        <v>1506</v>
      </c>
      <c r="C232" s="108" t="s">
        <v>1532</v>
      </c>
      <c r="D232" s="265"/>
      <c r="E232" s="266"/>
      <c r="F232" s="267" t="e">
        <f aca="false">(E232/D232)*100</f>
        <v>#DIV/0!</v>
      </c>
      <c r="G232" s="265"/>
      <c r="H232" s="266"/>
      <c r="I232" s="267" t="e">
        <f aca="false">(H232/G232)*100</f>
        <v>#DIV/0!</v>
      </c>
      <c r="J232" s="266"/>
      <c r="K232" s="266"/>
      <c r="L232" s="267" t="e">
        <f aca="false">(K232/J232)*100</f>
        <v>#DIV/0!</v>
      </c>
      <c r="M232" s="265"/>
      <c r="N232" s="266"/>
      <c r="O232" s="267" t="e">
        <f aca="false">(N232/M232)*100</f>
        <v>#DIV/0!</v>
      </c>
    </row>
    <row r="233" customFormat="false" ht="28.1" hidden="true" customHeight="false" outlineLevel="0" collapsed="false">
      <c r="A233" s="127" t="s">
        <v>658</v>
      </c>
      <c r="B233" s="128" t="s">
        <v>728</v>
      </c>
      <c r="C233" s="127" t="s">
        <v>1534</v>
      </c>
      <c r="D233" s="260"/>
      <c r="E233" s="261"/>
      <c r="F233" s="381" t="e">
        <f aca="false">(E233/D233)*100</f>
        <v>#DIV/0!</v>
      </c>
      <c r="G233" s="263"/>
      <c r="H233" s="264"/>
      <c r="I233" s="382" t="e">
        <f aca="false">(H233/G233)*100</f>
        <v>#DIV/0!</v>
      </c>
      <c r="J233" s="264"/>
      <c r="K233" s="264"/>
      <c r="L233" s="382" t="e">
        <f aca="false">(K233/J233)*100</f>
        <v>#DIV/0!</v>
      </c>
      <c r="M233" s="263"/>
      <c r="N233" s="264"/>
      <c r="O233" s="382" t="e">
        <f aca="false">(N233/M233)*100</f>
        <v>#DIV/0!</v>
      </c>
    </row>
    <row r="234" customFormat="false" ht="28.1" hidden="true" customHeight="false" outlineLevel="0" collapsed="false">
      <c r="A234" s="127" t="s">
        <v>658</v>
      </c>
      <c r="B234" s="128" t="s">
        <v>137</v>
      </c>
      <c r="C234" s="127" t="s">
        <v>1536</v>
      </c>
      <c r="D234" s="260"/>
      <c r="E234" s="261"/>
      <c r="F234" s="262" t="e">
        <f aca="false">(E234/D234)*100</f>
        <v>#DIV/0!</v>
      </c>
      <c r="G234" s="263"/>
      <c r="H234" s="264"/>
      <c r="I234" s="267" t="e">
        <f aca="false">(H234/G234)*100</f>
        <v>#DIV/0!</v>
      </c>
      <c r="J234" s="264"/>
      <c r="K234" s="264"/>
      <c r="L234" s="267" t="e">
        <f aca="false">(K234/J234)*100</f>
        <v>#DIV/0!</v>
      </c>
      <c r="M234" s="263"/>
      <c r="N234" s="264"/>
      <c r="O234" s="267" t="e">
        <f aca="false">(N234/M234)*100</f>
        <v>#DIV/0!</v>
      </c>
    </row>
    <row r="235" customFormat="false" ht="37.5" hidden="true" customHeight="false" outlineLevel="0" collapsed="false">
      <c r="A235" s="127" t="s">
        <v>658</v>
      </c>
      <c r="B235" s="128" t="s">
        <v>1007</v>
      </c>
      <c r="C235" s="127" t="s">
        <v>1538</v>
      </c>
      <c r="D235" s="260"/>
      <c r="E235" s="261"/>
      <c r="F235" s="381" t="e">
        <f aca="false">(E235/D235)*100</f>
        <v>#DIV/0!</v>
      </c>
      <c r="G235" s="263"/>
      <c r="H235" s="264"/>
      <c r="I235" s="382" t="e">
        <f aca="false">(H235/G235)*100</f>
        <v>#DIV/0!</v>
      </c>
      <c r="J235" s="264"/>
      <c r="K235" s="264"/>
      <c r="L235" s="382" t="e">
        <f aca="false">(K235/J235)*100</f>
        <v>#DIV/0!</v>
      </c>
      <c r="M235" s="263"/>
      <c r="N235" s="264"/>
      <c r="O235" s="382" t="e">
        <f aca="false">(N235/M235)*100</f>
        <v>#DIV/0!</v>
      </c>
    </row>
    <row r="236" s="21" customFormat="true" ht="37.5" hidden="true" customHeight="false" outlineLevel="0" collapsed="false">
      <c r="A236" s="108" t="s">
        <v>658</v>
      </c>
      <c r="B236" s="108" t="s">
        <v>676</v>
      </c>
      <c r="C236" s="108" t="s">
        <v>1540</v>
      </c>
      <c r="D236" s="265"/>
      <c r="E236" s="266"/>
      <c r="F236" s="267" t="e">
        <f aca="false">(E236/D236)*100</f>
        <v>#DIV/0!</v>
      </c>
      <c r="G236" s="265"/>
      <c r="H236" s="266"/>
      <c r="I236" s="267" t="e">
        <f aca="false">(H236/G236)*100</f>
        <v>#DIV/0!</v>
      </c>
      <c r="J236" s="266"/>
      <c r="K236" s="266"/>
      <c r="L236" s="267" t="e">
        <f aca="false">(K236/J236)*100</f>
        <v>#DIV/0!</v>
      </c>
      <c r="M236" s="265"/>
      <c r="N236" s="266"/>
      <c r="O236" s="267" t="e">
        <f aca="false">(N236/M236)*100</f>
        <v>#DIV/0!</v>
      </c>
    </row>
    <row r="237" customFormat="false" ht="12.8" hidden="true" customHeight="false" outlineLevel="0" collapsed="false">
      <c r="A237" s="127"/>
      <c r="B237" s="128"/>
      <c r="C237" s="127"/>
      <c r="D237" s="260"/>
      <c r="E237" s="261"/>
      <c r="F237" s="381"/>
      <c r="G237" s="263"/>
      <c r="H237" s="264"/>
      <c r="I237" s="382"/>
      <c r="J237" s="264"/>
      <c r="K237" s="264"/>
      <c r="L237" s="382"/>
      <c r="M237" s="263"/>
      <c r="N237" s="264"/>
      <c r="O237" s="382"/>
    </row>
    <row r="238" customFormat="false" ht="37.5" hidden="true" customHeight="false" outlineLevel="0" collapsed="false">
      <c r="A238" s="127" t="s">
        <v>658</v>
      </c>
      <c r="B238" s="128" t="s">
        <v>701</v>
      </c>
      <c r="C238" s="127" t="s">
        <v>1542</v>
      </c>
      <c r="D238" s="260"/>
      <c r="E238" s="261"/>
      <c r="F238" s="381" t="e">
        <f aca="false">(E238/D238)*100</f>
        <v>#DIV/0!</v>
      </c>
      <c r="G238" s="263"/>
      <c r="H238" s="264"/>
      <c r="I238" s="382" t="e">
        <f aca="false">(H238/G238)*100</f>
        <v>#DIV/0!</v>
      </c>
      <c r="J238" s="264"/>
      <c r="K238" s="264"/>
      <c r="L238" s="382" t="e">
        <f aca="false">(K238/J238)*100</f>
        <v>#DIV/0!</v>
      </c>
      <c r="M238" s="263"/>
      <c r="N238" s="264"/>
      <c r="O238" s="382" t="e">
        <f aca="false">(N238/M238)*100</f>
        <v>#DIV/0!</v>
      </c>
    </row>
    <row r="239" s="21" customFormat="true" ht="37.5" hidden="true" customHeight="false" outlineLevel="0" collapsed="false">
      <c r="A239" s="108" t="s">
        <v>658</v>
      </c>
      <c r="B239" s="108" t="s">
        <v>1506</v>
      </c>
      <c r="C239" s="108" t="s">
        <v>1544</v>
      </c>
      <c r="D239" s="265"/>
      <c r="E239" s="282"/>
      <c r="F239" s="267" t="e">
        <f aca="false">(E239/D239)*100</f>
        <v>#DIV/0!</v>
      </c>
      <c r="G239" s="265"/>
      <c r="H239" s="282"/>
      <c r="I239" s="267" t="e">
        <f aca="false">(H239/G239)*100</f>
        <v>#DIV/0!</v>
      </c>
      <c r="J239" s="282"/>
      <c r="K239" s="266"/>
      <c r="L239" s="267" t="e">
        <f aca="false">(K239/J239)*100</f>
        <v>#DIV/0!</v>
      </c>
      <c r="M239" s="265"/>
      <c r="N239" s="266"/>
      <c r="O239" s="267" t="e">
        <f aca="false">(N239/M239)*100</f>
        <v>#DIV/0!</v>
      </c>
    </row>
    <row r="240" s="21" customFormat="true" ht="37.5" hidden="true" customHeight="false" outlineLevel="0" collapsed="false">
      <c r="A240" s="108" t="s">
        <v>658</v>
      </c>
      <c r="B240" s="108" t="s">
        <v>676</v>
      </c>
      <c r="C240" s="108" t="s">
        <v>1544</v>
      </c>
      <c r="D240" s="332"/>
      <c r="E240" s="266"/>
      <c r="F240" s="267" t="e">
        <f aca="false">(E240/D240)*100</f>
        <v>#DIV/0!</v>
      </c>
      <c r="G240" s="265"/>
      <c r="H240" s="266"/>
      <c r="I240" s="267" t="e">
        <f aca="false">(H240/G240)*100</f>
        <v>#DIV/0!</v>
      </c>
      <c r="J240" s="266"/>
      <c r="K240" s="266"/>
      <c r="L240" s="267" t="e">
        <f aca="false">(K240/J240)*100</f>
        <v>#DIV/0!</v>
      </c>
      <c r="M240" s="265"/>
      <c r="N240" s="266"/>
      <c r="O240" s="267" t="e">
        <f aca="false">(N240/M240)*100</f>
        <v>#DIV/0!</v>
      </c>
    </row>
    <row r="241" s="343" customFormat="true" ht="19.45" hidden="true" customHeight="false" outlineLevel="0" collapsed="false">
      <c r="A241" s="106" t="s">
        <v>658</v>
      </c>
      <c r="B241" s="45" t="s">
        <v>1510</v>
      </c>
      <c r="C241" s="106" t="s">
        <v>1547</v>
      </c>
      <c r="D241" s="296"/>
      <c r="E241" s="294"/>
      <c r="F241" s="295" t="e">
        <f aca="false">(E241/D241)*100</f>
        <v>#DIV/0!</v>
      </c>
      <c r="G241" s="296"/>
      <c r="H241" s="294"/>
      <c r="I241" s="295" t="e">
        <f aca="false">(H241/G241)*100</f>
        <v>#DIV/0!</v>
      </c>
      <c r="J241" s="294"/>
      <c r="K241" s="294"/>
      <c r="L241" s="295" t="e">
        <f aca="false">(K241/J241)*100</f>
        <v>#DIV/0!</v>
      </c>
      <c r="M241" s="296"/>
      <c r="N241" s="294"/>
      <c r="O241" s="295" t="e">
        <f aca="false">(N241/M241)*100</f>
        <v>#DIV/0!</v>
      </c>
    </row>
    <row r="242" s="21" customFormat="true" ht="37.5" hidden="true" customHeight="false" outlineLevel="0" collapsed="false">
      <c r="A242" s="108" t="s">
        <v>658</v>
      </c>
      <c r="B242" s="108" t="s">
        <v>676</v>
      </c>
      <c r="C242" s="108" t="s">
        <v>1549</v>
      </c>
      <c r="D242" s="265"/>
      <c r="E242" s="266"/>
      <c r="F242" s="267" t="e">
        <f aca="false">(E242/D242)*100</f>
        <v>#DIV/0!</v>
      </c>
      <c r="G242" s="265"/>
      <c r="H242" s="266"/>
      <c r="I242" s="267" t="e">
        <f aca="false">(H242/G242)*100</f>
        <v>#DIV/0!</v>
      </c>
      <c r="J242" s="266"/>
      <c r="K242" s="266"/>
      <c r="L242" s="267" t="e">
        <f aca="false">(K242/J242)*100</f>
        <v>#DIV/0!</v>
      </c>
      <c r="M242" s="265"/>
      <c r="N242" s="266"/>
      <c r="O242" s="267" t="e">
        <f aca="false">(N242/M242)*100</f>
        <v>#DIV/0!</v>
      </c>
    </row>
    <row r="243" s="343" customFormat="true" ht="19.45" hidden="true" customHeight="false" outlineLevel="0" collapsed="false">
      <c r="A243" s="106" t="s">
        <v>658</v>
      </c>
      <c r="B243" s="45" t="s">
        <v>1510</v>
      </c>
      <c r="C243" s="106" t="s">
        <v>1551</v>
      </c>
      <c r="D243" s="296"/>
      <c r="E243" s="294"/>
      <c r="F243" s="295" t="e">
        <f aca="false">(E243/D243)*100</f>
        <v>#DIV/0!</v>
      </c>
      <c r="G243" s="296"/>
      <c r="H243" s="294"/>
      <c r="I243" s="295" t="e">
        <f aca="false">(H243/G243)*100</f>
        <v>#DIV/0!</v>
      </c>
      <c r="J243" s="294"/>
      <c r="K243" s="294"/>
      <c r="L243" s="295" t="e">
        <f aca="false">(K243/J243)*100</f>
        <v>#DIV/0!</v>
      </c>
      <c r="M243" s="296"/>
      <c r="N243" s="294"/>
      <c r="O243" s="295" t="e">
        <f aca="false">(N243/M243)*100</f>
        <v>#DIV/0!</v>
      </c>
    </row>
    <row r="244" s="21" customFormat="true" ht="37.5" hidden="true" customHeight="false" outlineLevel="0" collapsed="false">
      <c r="A244" s="108" t="s">
        <v>658</v>
      </c>
      <c r="B244" s="108" t="s">
        <v>676</v>
      </c>
      <c r="C244" s="108" t="s">
        <v>1553</v>
      </c>
      <c r="D244" s="265"/>
      <c r="E244" s="266"/>
      <c r="F244" s="267" t="e">
        <f aca="false">(E244/D244)*100</f>
        <v>#DIV/0!</v>
      </c>
      <c r="G244" s="265"/>
      <c r="H244" s="266"/>
      <c r="I244" s="267" t="e">
        <f aca="false">(H244/G244)*100</f>
        <v>#DIV/0!</v>
      </c>
      <c r="J244" s="266"/>
      <c r="K244" s="266"/>
      <c r="L244" s="267" t="e">
        <f aca="false">(K244/J244)*100</f>
        <v>#DIV/0!</v>
      </c>
      <c r="M244" s="265"/>
      <c r="N244" s="266"/>
      <c r="O244" s="267" t="e">
        <f aca="false">(N244/M244)*100</f>
        <v>#DIV/0!</v>
      </c>
    </row>
    <row r="245" s="21" customFormat="true" ht="37.5" hidden="true" customHeight="false" outlineLevel="0" collapsed="false">
      <c r="A245" s="108" t="s">
        <v>658</v>
      </c>
      <c r="B245" s="108" t="s">
        <v>676</v>
      </c>
      <c r="C245" s="108" t="s">
        <v>1555</v>
      </c>
      <c r="D245" s="265"/>
      <c r="E245" s="266"/>
      <c r="F245" s="267" t="e">
        <f aca="false">(E245/D245)*100</f>
        <v>#DIV/0!</v>
      </c>
      <c r="G245" s="265"/>
      <c r="H245" s="266"/>
      <c r="I245" s="267" t="e">
        <f aca="false">(H245/G245)*100</f>
        <v>#DIV/0!</v>
      </c>
      <c r="J245" s="266"/>
      <c r="K245" s="266"/>
      <c r="L245" s="267" t="e">
        <f aca="false">(K245/J245)*100</f>
        <v>#DIV/0!</v>
      </c>
      <c r="M245" s="265"/>
      <c r="N245" s="266"/>
      <c r="O245" s="267" t="e">
        <f aca="false">(N245/M245)*100</f>
        <v>#DIV/0!</v>
      </c>
    </row>
    <row r="246" s="21" customFormat="true" ht="28.1" hidden="true" customHeight="false" outlineLevel="0" collapsed="false">
      <c r="A246" s="108" t="s">
        <v>658</v>
      </c>
      <c r="B246" s="108" t="s">
        <v>998</v>
      </c>
      <c r="C246" s="108" t="s">
        <v>1557</v>
      </c>
      <c r="D246" s="265"/>
      <c r="E246" s="266"/>
      <c r="F246" s="267" t="e">
        <f aca="false">(E246/D246)*100</f>
        <v>#DIV/0!</v>
      </c>
      <c r="G246" s="265"/>
      <c r="H246" s="266"/>
      <c r="I246" s="267" t="e">
        <f aca="false">(H246/G246)*100</f>
        <v>#DIV/0!</v>
      </c>
      <c r="J246" s="266"/>
      <c r="K246" s="266"/>
      <c r="L246" s="267" t="e">
        <f aca="false">(K246/J246)*100</f>
        <v>#DIV/0!</v>
      </c>
      <c r="M246" s="265"/>
      <c r="N246" s="266"/>
      <c r="O246" s="267" t="e">
        <f aca="false">(N246/M246)*100</f>
        <v>#DIV/0!</v>
      </c>
    </row>
    <row r="247" s="21" customFormat="true" ht="28.1" hidden="true" customHeight="false" outlineLevel="0" collapsed="false">
      <c r="A247" s="108" t="s">
        <v>719</v>
      </c>
      <c r="B247" s="108" t="s">
        <v>720</v>
      </c>
      <c r="C247" s="108" t="s">
        <v>1559</v>
      </c>
      <c r="D247" s="265"/>
      <c r="E247" s="340"/>
      <c r="F247" s="267" t="e">
        <f aca="false">(E247/D247)*100</f>
        <v>#DIV/0!</v>
      </c>
      <c r="G247" s="265"/>
      <c r="H247" s="340"/>
      <c r="I247" s="267" t="e">
        <f aca="false">(H247/G247)*100</f>
        <v>#DIV/0!</v>
      </c>
      <c r="J247" s="341"/>
      <c r="K247" s="266"/>
      <c r="L247" s="267" t="e">
        <f aca="false">(K247/J247)*100</f>
        <v>#DIV/0!</v>
      </c>
      <c r="M247" s="265"/>
      <c r="N247" s="266"/>
      <c r="O247" s="267" t="e">
        <f aca="false">(N247/M247)*100</f>
        <v>#DIV/0!</v>
      </c>
    </row>
    <row r="248" customFormat="false" ht="28.1" hidden="true" customHeight="false" outlineLevel="0" collapsed="false">
      <c r="A248" s="127" t="s">
        <v>719</v>
      </c>
      <c r="B248" s="128" t="s">
        <v>728</v>
      </c>
      <c r="C248" s="127" t="s">
        <v>1559</v>
      </c>
      <c r="D248" s="298"/>
      <c r="E248" s="261"/>
      <c r="F248" s="381" t="e">
        <f aca="false">(E248/D248)*100</f>
        <v>#DIV/0!</v>
      </c>
      <c r="G248" s="263"/>
      <c r="H248" s="264"/>
      <c r="I248" s="382" t="e">
        <f aca="false">(H248/G248)*100</f>
        <v>#DIV/0!</v>
      </c>
      <c r="J248" s="264"/>
      <c r="K248" s="264"/>
      <c r="L248" s="382" t="e">
        <f aca="false">(K248/J248)*100</f>
        <v>#DIV/0!</v>
      </c>
      <c r="M248" s="263"/>
      <c r="N248" s="264"/>
      <c r="O248" s="382" t="e">
        <f aca="false">(N248/M248)*100</f>
        <v>#DIV/0!</v>
      </c>
    </row>
    <row r="249" s="21" customFormat="true" ht="28.1" hidden="true" customHeight="false" outlineLevel="0" collapsed="false">
      <c r="A249" s="108" t="s">
        <v>719</v>
      </c>
      <c r="B249" s="108" t="s">
        <v>720</v>
      </c>
      <c r="C249" s="108" t="s">
        <v>1562</v>
      </c>
      <c r="D249" s="265"/>
      <c r="E249" s="266"/>
      <c r="F249" s="267" t="e">
        <f aca="false">(E249/D249)*100</f>
        <v>#DIV/0!</v>
      </c>
      <c r="G249" s="265"/>
      <c r="H249" s="266"/>
      <c r="I249" s="267" t="e">
        <f aca="false">(H249/G249)*100</f>
        <v>#DIV/0!</v>
      </c>
      <c r="J249" s="266"/>
      <c r="K249" s="266"/>
      <c r="L249" s="267" t="e">
        <f aca="false">(K249/J249)*100</f>
        <v>#DIV/0!</v>
      </c>
      <c r="M249" s="265"/>
      <c r="N249" s="266"/>
      <c r="O249" s="267" t="e">
        <f aca="false">(N249/M249)*100</f>
        <v>#DIV/0!</v>
      </c>
    </row>
    <row r="250" s="21" customFormat="true" ht="37.5" hidden="true" customHeight="false" outlineLevel="0" collapsed="false">
      <c r="A250" s="108" t="s">
        <v>719</v>
      </c>
      <c r="B250" s="108" t="s">
        <v>1506</v>
      </c>
      <c r="C250" s="108" t="s">
        <v>1564</v>
      </c>
      <c r="D250" s="265"/>
      <c r="E250" s="266"/>
      <c r="F250" s="267" t="e">
        <f aca="false">(E250/D250)*100</f>
        <v>#DIV/0!</v>
      </c>
      <c r="G250" s="265"/>
      <c r="H250" s="266"/>
      <c r="I250" s="267" t="e">
        <f aca="false">(H250/G250)*100</f>
        <v>#DIV/0!</v>
      </c>
      <c r="J250" s="266"/>
      <c r="K250" s="266"/>
      <c r="L250" s="267" t="e">
        <f aca="false">(K250/J250)*100</f>
        <v>#DIV/0!</v>
      </c>
      <c r="M250" s="265"/>
      <c r="N250" s="266"/>
      <c r="O250" s="267" t="e">
        <f aca="false">(N250/M250)*100</f>
        <v>#DIV/0!</v>
      </c>
    </row>
    <row r="251" customFormat="false" ht="28.1" hidden="true" customHeight="false" outlineLevel="0" collapsed="false">
      <c r="A251" s="127" t="s">
        <v>719</v>
      </c>
      <c r="B251" s="128" t="s">
        <v>728</v>
      </c>
      <c r="C251" s="127" t="s">
        <v>1566</v>
      </c>
      <c r="D251" s="260"/>
      <c r="E251" s="261"/>
      <c r="F251" s="381" t="e">
        <f aca="false">(E251/D251)*100</f>
        <v>#DIV/0!</v>
      </c>
      <c r="G251" s="263"/>
      <c r="H251" s="264"/>
      <c r="I251" s="382" t="e">
        <f aca="false">(H251/G251)*100</f>
        <v>#DIV/0!</v>
      </c>
      <c r="J251" s="264"/>
      <c r="K251" s="264"/>
      <c r="L251" s="382" t="e">
        <f aca="false">(K251/J251)*100</f>
        <v>#DIV/0!</v>
      </c>
      <c r="M251" s="263"/>
      <c r="N251" s="264"/>
      <c r="O251" s="382" t="e">
        <f aca="false">(N251/M251)*100</f>
        <v>#DIV/0!</v>
      </c>
    </row>
    <row r="252" customFormat="false" ht="28.1" hidden="true" customHeight="false" outlineLevel="0" collapsed="false">
      <c r="A252" s="127" t="s">
        <v>719</v>
      </c>
      <c r="B252" s="128" t="s">
        <v>728</v>
      </c>
      <c r="C252" s="127" t="s">
        <v>1568</v>
      </c>
      <c r="D252" s="260"/>
      <c r="E252" s="261"/>
      <c r="F252" s="381" t="e">
        <f aca="false">(E252/D252)*100</f>
        <v>#DIV/0!</v>
      </c>
      <c r="G252" s="263"/>
      <c r="H252" s="264"/>
      <c r="I252" s="382" t="e">
        <f aca="false">(H252/G252)*100</f>
        <v>#DIV/0!</v>
      </c>
      <c r="J252" s="264"/>
      <c r="K252" s="264"/>
      <c r="L252" s="382" t="e">
        <f aca="false">(K252/J252)*100</f>
        <v>#DIV/0!</v>
      </c>
      <c r="M252" s="263"/>
      <c r="N252" s="264"/>
      <c r="O252" s="382" t="e">
        <f aca="false">(N252/M252)*100</f>
        <v>#DIV/0!</v>
      </c>
    </row>
    <row r="253" customFormat="false" ht="28.1" hidden="true" customHeight="false" outlineLevel="0" collapsed="false">
      <c r="A253" s="127" t="s">
        <v>719</v>
      </c>
      <c r="B253" s="128" t="s">
        <v>728</v>
      </c>
      <c r="C253" s="127" t="s">
        <v>1570</v>
      </c>
      <c r="D253" s="260"/>
      <c r="E253" s="261"/>
      <c r="F253" s="381" t="e">
        <f aca="false">(E253/D253)*100</f>
        <v>#DIV/0!</v>
      </c>
      <c r="G253" s="263"/>
      <c r="H253" s="264"/>
      <c r="I253" s="382" t="e">
        <f aca="false">(H253/G253)*100</f>
        <v>#DIV/0!</v>
      </c>
      <c r="J253" s="264"/>
      <c r="K253" s="264"/>
      <c r="L253" s="382" t="e">
        <f aca="false">(K253/J253)*100</f>
        <v>#DIV/0!</v>
      </c>
      <c r="M253" s="263"/>
      <c r="N253" s="264"/>
      <c r="O253" s="382" t="e">
        <f aca="false">(N253/M253)*100</f>
        <v>#DIV/0!</v>
      </c>
    </row>
    <row r="254" s="21" customFormat="true" ht="37.5" hidden="true" customHeight="false" outlineLevel="0" collapsed="false">
      <c r="A254" s="108" t="s">
        <v>719</v>
      </c>
      <c r="B254" s="108" t="s">
        <v>751</v>
      </c>
      <c r="C254" s="108" t="s">
        <v>1572</v>
      </c>
      <c r="D254" s="265"/>
      <c r="E254" s="266"/>
      <c r="F254" s="267" t="e">
        <f aca="false">(E254/D254)*100</f>
        <v>#DIV/0!</v>
      </c>
      <c r="G254" s="265"/>
      <c r="H254" s="266"/>
      <c r="I254" s="267" t="e">
        <f aca="false">(H254/G254)*100</f>
        <v>#DIV/0!</v>
      </c>
      <c r="J254" s="266"/>
      <c r="K254" s="266"/>
      <c r="L254" s="267" t="e">
        <f aca="false">(K254/J254)*100</f>
        <v>#DIV/0!</v>
      </c>
      <c r="M254" s="265"/>
      <c r="N254" s="266"/>
      <c r="O254" s="267" t="e">
        <f aca="false">(N254/M254)*100</f>
        <v>#DIV/0!</v>
      </c>
    </row>
    <row r="255" s="21" customFormat="true" ht="37.5" hidden="true" customHeight="false" outlineLevel="0" collapsed="false">
      <c r="A255" s="108" t="s">
        <v>719</v>
      </c>
      <c r="B255" s="108" t="s">
        <v>751</v>
      </c>
      <c r="C255" s="108" t="s">
        <v>1574</v>
      </c>
      <c r="D255" s="265"/>
      <c r="E255" s="266"/>
      <c r="F255" s="267" t="e">
        <f aca="false">(E255/D255)*100</f>
        <v>#DIV/0!</v>
      </c>
      <c r="G255" s="265"/>
      <c r="H255" s="266"/>
      <c r="I255" s="267" t="e">
        <f aca="false">(H255/G255)*100</f>
        <v>#DIV/0!</v>
      </c>
      <c r="J255" s="266"/>
      <c r="K255" s="266"/>
      <c r="L255" s="267" t="e">
        <f aca="false">(K255/J255)*100</f>
        <v>#DIV/0!</v>
      </c>
      <c r="M255" s="265"/>
      <c r="N255" s="266"/>
      <c r="O255" s="267" t="e">
        <f aca="false">(N255/M255)*100</f>
        <v>#DIV/0!</v>
      </c>
    </row>
    <row r="256" customFormat="false" ht="28.1" hidden="true" customHeight="false" outlineLevel="0" collapsed="false">
      <c r="A256" s="127" t="s">
        <v>719</v>
      </c>
      <c r="B256" s="128" t="s">
        <v>728</v>
      </c>
      <c r="C256" s="127" t="s">
        <v>1576</v>
      </c>
      <c r="D256" s="260"/>
      <c r="E256" s="261"/>
      <c r="F256" s="381" t="e">
        <f aca="false">(E256/D256)*100</f>
        <v>#DIV/0!</v>
      </c>
      <c r="G256" s="263"/>
      <c r="H256" s="264"/>
      <c r="I256" s="382" t="e">
        <f aca="false">(H256/G256)*100</f>
        <v>#DIV/0!</v>
      </c>
      <c r="J256" s="264"/>
      <c r="K256" s="264"/>
      <c r="L256" s="382" t="e">
        <f aca="false">(K256/J256)*100</f>
        <v>#DIV/0!</v>
      </c>
      <c r="M256" s="263"/>
      <c r="N256" s="264"/>
      <c r="O256" s="382" t="e">
        <f aca="false">(N256/M256)*100</f>
        <v>#DIV/0!</v>
      </c>
    </row>
    <row r="257" customFormat="false" ht="28.1" hidden="true" customHeight="false" outlineLevel="0" collapsed="false">
      <c r="A257" s="127" t="s">
        <v>719</v>
      </c>
      <c r="B257" s="128" t="s">
        <v>728</v>
      </c>
      <c r="C257" s="127" t="s">
        <v>1578</v>
      </c>
      <c r="D257" s="260"/>
      <c r="E257" s="261"/>
      <c r="F257" s="381" t="e">
        <f aca="false">(E257/D257)*100</f>
        <v>#DIV/0!</v>
      </c>
      <c r="G257" s="263"/>
      <c r="H257" s="264"/>
      <c r="I257" s="382" t="e">
        <f aca="false">(H257/G257)*100</f>
        <v>#DIV/0!</v>
      </c>
      <c r="J257" s="264"/>
      <c r="K257" s="264"/>
      <c r="L257" s="382" t="e">
        <f aca="false">(K257/J257)*100</f>
        <v>#DIV/0!</v>
      </c>
      <c r="M257" s="263"/>
      <c r="N257" s="264"/>
      <c r="O257" s="382" t="e">
        <f aca="false">(N257/M257)*100</f>
        <v>#DIV/0!</v>
      </c>
    </row>
    <row r="258" customFormat="false" ht="28.1" hidden="true" customHeight="false" outlineLevel="0" collapsed="false">
      <c r="A258" s="108" t="s">
        <v>719</v>
      </c>
      <c r="B258" s="108" t="s">
        <v>736</v>
      </c>
      <c r="C258" s="108" t="s">
        <v>1580</v>
      </c>
      <c r="D258" s="265"/>
      <c r="E258" s="266"/>
      <c r="F258" s="267" t="e">
        <f aca="false">(E258/D258)*100</f>
        <v>#DIV/0!</v>
      </c>
      <c r="G258" s="265"/>
      <c r="H258" s="266"/>
      <c r="I258" s="267" t="e">
        <f aca="false">(H258/G258)*100</f>
        <v>#DIV/0!</v>
      </c>
      <c r="J258" s="266"/>
      <c r="K258" s="266"/>
      <c r="L258" s="267" t="e">
        <f aca="false">(K258/J258)*100</f>
        <v>#DIV/0!</v>
      </c>
      <c r="M258" s="265"/>
      <c r="N258" s="266"/>
      <c r="O258" s="267" t="e">
        <f aca="false">(N258/M258)*100</f>
        <v>#DIV/0!</v>
      </c>
    </row>
    <row r="259" s="21" customFormat="true" ht="28.1" hidden="true" customHeight="false" outlineLevel="0" collapsed="false">
      <c r="A259" s="108" t="s">
        <v>719</v>
      </c>
      <c r="B259" s="108" t="s">
        <v>720</v>
      </c>
      <c r="C259" s="108" t="s">
        <v>1582</v>
      </c>
      <c r="D259" s="265"/>
      <c r="E259" s="266"/>
      <c r="F259" s="267" t="e">
        <f aca="false">(E259/D259)*100</f>
        <v>#DIV/0!</v>
      </c>
      <c r="G259" s="265"/>
      <c r="H259" s="266"/>
      <c r="I259" s="267" t="e">
        <f aca="false">(H259/G259)*100</f>
        <v>#DIV/0!</v>
      </c>
      <c r="J259" s="266"/>
      <c r="K259" s="266"/>
      <c r="L259" s="267" t="e">
        <f aca="false">(K259/J259)*100</f>
        <v>#DIV/0!</v>
      </c>
      <c r="M259" s="265"/>
      <c r="N259" s="266"/>
      <c r="O259" s="267" t="e">
        <f aca="false">(N259/M259)*100</f>
        <v>#DIV/0!</v>
      </c>
    </row>
    <row r="260" s="343" customFormat="true" ht="37.5" hidden="true" customHeight="false" outlineLevel="0" collapsed="false">
      <c r="A260" s="106" t="s">
        <v>719</v>
      </c>
      <c r="B260" s="106" t="s">
        <v>744</v>
      </c>
      <c r="C260" s="106" t="s">
        <v>1584</v>
      </c>
      <c r="D260" s="296"/>
      <c r="E260" s="342"/>
      <c r="F260" s="295" t="e">
        <f aca="false">(E260/D260)*100</f>
        <v>#DIV/0!</v>
      </c>
      <c r="G260" s="296"/>
      <c r="H260" s="342"/>
      <c r="I260" s="295" t="e">
        <f aca="false">(H260/G260)*100</f>
        <v>#DIV/0!</v>
      </c>
      <c r="J260" s="342"/>
      <c r="K260" s="294"/>
      <c r="L260" s="295" t="e">
        <f aca="false">(K260/J260)*100</f>
        <v>#DIV/0!</v>
      </c>
      <c r="M260" s="296"/>
      <c r="N260" s="294"/>
      <c r="O260" s="295" t="e">
        <f aca="false">(N260/M260)*100</f>
        <v>#DIV/0!</v>
      </c>
    </row>
    <row r="261" s="21" customFormat="true" ht="28.1" hidden="true" customHeight="false" outlineLevel="0" collapsed="false">
      <c r="A261" s="108" t="s">
        <v>719</v>
      </c>
      <c r="B261" s="108" t="s">
        <v>998</v>
      </c>
      <c r="C261" s="108" t="s">
        <v>1584</v>
      </c>
      <c r="D261" s="324"/>
      <c r="E261" s="266"/>
      <c r="F261" s="267" t="e">
        <f aca="false">(E261/D261)*100</f>
        <v>#DIV/0!</v>
      </c>
      <c r="G261" s="265"/>
      <c r="H261" s="266"/>
      <c r="I261" s="267" t="e">
        <f aca="false">(H261/G261)*100</f>
        <v>#DIV/0!</v>
      </c>
      <c r="J261" s="266"/>
      <c r="K261" s="266"/>
      <c r="L261" s="267" t="e">
        <f aca="false">(K261/J261)*100</f>
        <v>#DIV/0!</v>
      </c>
      <c r="M261" s="265"/>
      <c r="N261" s="266"/>
      <c r="O261" s="267" t="e">
        <f aca="false">(N261/M261)*100</f>
        <v>#DIV/0!</v>
      </c>
    </row>
    <row r="262" s="21" customFormat="true" ht="28.1" hidden="true" customHeight="false" outlineLevel="0" collapsed="false">
      <c r="A262" s="108" t="s">
        <v>757</v>
      </c>
      <c r="B262" s="108" t="s">
        <v>767</v>
      </c>
      <c r="C262" s="108" t="s">
        <v>1587</v>
      </c>
      <c r="D262" s="265"/>
      <c r="E262" s="266"/>
      <c r="F262" s="267" t="e">
        <f aca="false">(E262/D262)*100</f>
        <v>#DIV/0!</v>
      </c>
      <c r="G262" s="265"/>
      <c r="H262" s="266"/>
      <c r="I262" s="267" t="e">
        <f aca="false">(H262/G262)*100</f>
        <v>#DIV/0!</v>
      </c>
      <c r="J262" s="266"/>
      <c r="K262" s="266"/>
      <c r="L262" s="267" t="e">
        <f aca="false">(K262/J262)*100</f>
        <v>#DIV/0!</v>
      </c>
      <c r="M262" s="265"/>
      <c r="N262" s="266"/>
      <c r="O262" s="267" t="e">
        <f aca="false">(N262/M262)*100</f>
        <v>#DIV/0!</v>
      </c>
    </row>
    <row r="263" s="21" customFormat="true" ht="28.1" hidden="true" customHeight="false" outlineLevel="0" collapsed="false">
      <c r="A263" s="108" t="s">
        <v>757</v>
      </c>
      <c r="B263" s="108" t="s">
        <v>767</v>
      </c>
      <c r="C263" s="108" t="s">
        <v>1589</v>
      </c>
      <c r="D263" s="265"/>
      <c r="E263" s="266"/>
      <c r="F263" s="267" t="e">
        <f aca="false">(E263/D263)*100</f>
        <v>#DIV/0!</v>
      </c>
      <c r="G263" s="265"/>
      <c r="H263" s="266"/>
      <c r="I263" s="267" t="e">
        <f aca="false">(H263/G263)*100</f>
        <v>#DIV/0!</v>
      </c>
      <c r="J263" s="266"/>
      <c r="K263" s="266"/>
      <c r="L263" s="267" t="e">
        <f aca="false">(K263/J263)*100</f>
        <v>#DIV/0!</v>
      </c>
      <c r="M263" s="265"/>
      <c r="N263" s="266"/>
      <c r="O263" s="267" t="e">
        <f aca="false">(N263/M263)*100</f>
        <v>#DIV/0!</v>
      </c>
    </row>
    <row r="264" s="21" customFormat="true" ht="28.1" hidden="true" customHeight="false" outlineLevel="0" collapsed="false">
      <c r="A264" s="108" t="s">
        <v>757</v>
      </c>
      <c r="B264" s="108" t="s">
        <v>767</v>
      </c>
      <c r="C264" s="108" t="s">
        <v>1591</v>
      </c>
      <c r="D264" s="265"/>
      <c r="E264" s="266"/>
      <c r="F264" s="267" t="e">
        <f aca="false">(E264/D264)*100</f>
        <v>#DIV/0!</v>
      </c>
      <c r="G264" s="265"/>
      <c r="H264" s="266"/>
      <c r="I264" s="267" t="e">
        <f aca="false">(H264/G264)*100</f>
        <v>#DIV/0!</v>
      </c>
      <c r="J264" s="266"/>
      <c r="K264" s="266"/>
      <c r="L264" s="267" t="e">
        <f aca="false">(K264/J264)*100</f>
        <v>#DIV/0!</v>
      </c>
      <c r="M264" s="265"/>
      <c r="N264" s="266"/>
      <c r="O264" s="267" t="e">
        <f aca="false">(N264/M264)*100</f>
        <v>#DIV/0!</v>
      </c>
    </row>
    <row r="265" s="21" customFormat="true" ht="28.1" hidden="true" customHeight="false" outlineLevel="0" collapsed="false">
      <c r="A265" s="108" t="s">
        <v>757</v>
      </c>
      <c r="B265" s="108" t="s">
        <v>767</v>
      </c>
      <c r="C265" s="108" t="s">
        <v>1593</v>
      </c>
      <c r="D265" s="265"/>
      <c r="E265" s="266"/>
      <c r="F265" s="267" t="e">
        <f aca="false">(E265/D265)*100</f>
        <v>#DIV/0!</v>
      </c>
      <c r="G265" s="265"/>
      <c r="H265" s="266"/>
      <c r="I265" s="267" t="e">
        <f aca="false">(H265/G265)*100</f>
        <v>#DIV/0!</v>
      </c>
      <c r="J265" s="266"/>
      <c r="K265" s="266"/>
      <c r="L265" s="267" t="e">
        <f aca="false">(K265/J265)*100</f>
        <v>#DIV/0!</v>
      </c>
      <c r="M265" s="265"/>
      <c r="N265" s="266"/>
      <c r="O265" s="267" t="e">
        <f aca="false">(N265/M265)*100</f>
        <v>#DIV/0!</v>
      </c>
    </row>
    <row r="266" s="21" customFormat="true" ht="28.1" hidden="true" customHeight="false" outlineLevel="0" collapsed="false">
      <c r="A266" s="108" t="s">
        <v>757</v>
      </c>
      <c r="B266" s="108" t="s">
        <v>767</v>
      </c>
      <c r="C266" s="108" t="s">
        <v>1595</v>
      </c>
      <c r="D266" s="265"/>
      <c r="E266" s="266"/>
      <c r="F266" s="267" t="e">
        <f aca="false">(E266/D266)*100</f>
        <v>#DIV/0!</v>
      </c>
      <c r="G266" s="265"/>
      <c r="H266" s="266"/>
      <c r="I266" s="267" t="e">
        <f aca="false">(H266/G266)*100</f>
        <v>#DIV/0!</v>
      </c>
      <c r="J266" s="266"/>
      <c r="K266" s="266"/>
      <c r="L266" s="267" t="e">
        <f aca="false">(K266/J266)*100</f>
        <v>#DIV/0!</v>
      </c>
      <c r="M266" s="265"/>
      <c r="N266" s="266"/>
      <c r="O266" s="267" t="e">
        <f aca="false">(N266/M266)*100</f>
        <v>#DIV/0!</v>
      </c>
    </row>
    <row r="267" s="21" customFormat="true" ht="28.1" hidden="true" customHeight="false" outlineLevel="0" collapsed="false">
      <c r="A267" s="108" t="s">
        <v>757</v>
      </c>
      <c r="B267" s="108" t="s">
        <v>767</v>
      </c>
      <c r="C267" s="108" t="s">
        <v>1597</v>
      </c>
      <c r="D267" s="265"/>
      <c r="E267" s="266"/>
      <c r="F267" s="267" t="e">
        <f aca="false">(E267/D267)*100</f>
        <v>#DIV/0!</v>
      </c>
      <c r="G267" s="265"/>
      <c r="H267" s="266"/>
      <c r="I267" s="267" t="e">
        <f aca="false">(H267/G267)*100</f>
        <v>#DIV/0!</v>
      </c>
      <c r="J267" s="266"/>
      <c r="K267" s="266"/>
      <c r="L267" s="267" t="e">
        <f aca="false">(K267/J267)*100</f>
        <v>#DIV/0!</v>
      </c>
      <c r="M267" s="265"/>
      <c r="N267" s="266"/>
      <c r="O267" s="267" t="e">
        <f aca="false">(N267/M267)*100</f>
        <v>#DIV/0!</v>
      </c>
    </row>
    <row r="268" s="21" customFormat="true" ht="28.1" hidden="true" customHeight="false" outlineLevel="0" collapsed="false">
      <c r="A268" s="108" t="s">
        <v>757</v>
      </c>
      <c r="B268" s="108" t="s">
        <v>758</v>
      </c>
      <c r="C268" s="108" t="s">
        <v>1599</v>
      </c>
      <c r="D268" s="265"/>
      <c r="E268" s="266"/>
      <c r="F268" s="267" t="e">
        <f aca="false">(E268/D268)*100</f>
        <v>#DIV/0!</v>
      </c>
      <c r="G268" s="265"/>
      <c r="H268" s="266"/>
      <c r="I268" s="267" t="e">
        <f aca="false">(H268/G268)*100</f>
        <v>#DIV/0!</v>
      </c>
      <c r="J268" s="266"/>
      <c r="K268" s="266"/>
      <c r="L268" s="267" t="e">
        <f aca="false">(K268/J268)*100</f>
        <v>#DIV/0!</v>
      </c>
      <c r="M268" s="265"/>
      <c r="N268" s="266"/>
      <c r="O268" s="267" t="e">
        <f aca="false">(N268/M268)*100</f>
        <v>#DIV/0!</v>
      </c>
    </row>
    <row r="269" s="21" customFormat="true" ht="28.1" hidden="true" customHeight="false" outlineLevel="0" collapsed="false">
      <c r="A269" s="108" t="s">
        <v>757</v>
      </c>
      <c r="B269" s="108" t="s">
        <v>758</v>
      </c>
      <c r="C269" s="108" t="s">
        <v>1601</v>
      </c>
      <c r="D269" s="265"/>
      <c r="E269" s="266"/>
      <c r="F269" s="267" t="e">
        <f aca="false">(E269/D269)*100</f>
        <v>#DIV/0!</v>
      </c>
      <c r="G269" s="265"/>
      <c r="H269" s="266"/>
      <c r="I269" s="267" t="e">
        <f aca="false">(H269/G269)*100</f>
        <v>#DIV/0!</v>
      </c>
      <c r="J269" s="266"/>
      <c r="K269" s="266"/>
      <c r="L269" s="267" t="e">
        <f aca="false">(K269/J269)*100</f>
        <v>#DIV/0!</v>
      </c>
      <c r="M269" s="265"/>
      <c r="N269" s="266"/>
      <c r="O269" s="267" t="e">
        <f aca="false">(N269/M269)*100</f>
        <v>#DIV/0!</v>
      </c>
    </row>
    <row r="270" s="21" customFormat="true" ht="28.1" hidden="true" customHeight="false" outlineLevel="0" collapsed="false">
      <c r="A270" s="108" t="s">
        <v>757</v>
      </c>
      <c r="B270" s="108" t="s">
        <v>758</v>
      </c>
      <c r="C270" s="108" t="s">
        <v>1603</v>
      </c>
      <c r="D270" s="265"/>
      <c r="E270" s="266"/>
      <c r="F270" s="267" t="e">
        <f aca="false">(E270/D270)*100</f>
        <v>#DIV/0!</v>
      </c>
      <c r="G270" s="265"/>
      <c r="H270" s="266"/>
      <c r="I270" s="267" t="e">
        <f aca="false">(H270/G270)*100</f>
        <v>#DIV/0!</v>
      </c>
      <c r="J270" s="266"/>
      <c r="K270" s="266"/>
      <c r="L270" s="267" t="e">
        <f aca="false">(K270/J270)*100</f>
        <v>#DIV/0!</v>
      </c>
      <c r="M270" s="265"/>
      <c r="N270" s="266"/>
      <c r="O270" s="267" t="e">
        <f aca="false">(N270/M270)*100</f>
        <v>#DIV/0!</v>
      </c>
    </row>
    <row r="271" s="21" customFormat="true" ht="28.1" hidden="true" customHeight="false" outlineLevel="0" collapsed="false">
      <c r="A271" s="108" t="s">
        <v>757</v>
      </c>
      <c r="B271" s="108" t="s">
        <v>767</v>
      </c>
      <c r="C271" s="108" t="s">
        <v>1844</v>
      </c>
      <c r="D271" s="265"/>
      <c r="E271" s="266"/>
      <c r="F271" s="267" t="e">
        <f aca="false">(E271/D271)*100</f>
        <v>#DIV/0!</v>
      </c>
      <c r="G271" s="265"/>
      <c r="H271" s="266"/>
      <c r="I271" s="267" t="e">
        <f aca="false">(H271/G271)*100</f>
        <v>#DIV/0!</v>
      </c>
      <c r="J271" s="266"/>
      <c r="K271" s="266"/>
      <c r="L271" s="267" t="e">
        <f aca="false">(K271/J271)*100</f>
        <v>#DIV/0!</v>
      </c>
      <c r="M271" s="265"/>
      <c r="N271" s="266"/>
      <c r="O271" s="267" t="e">
        <f aca="false">(N271/M271)*100</f>
        <v>#DIV/0!</v>
      </c>
    </row>
    <row r="272" s="21" customFormat="true" ht="28.1" hidden="true" customHeight="false" outlineLevel="0" collapsed="false">
      <c r="A272" s="108" t="s">
        <v>776</v>
      </c>
      <c r="B272" s="108" t="s">
        <v>1605</v>
      </c>
      <c r="C272" s="108" t="s">
        <v>1606</v>
      </c>
      <c r="D272" s="265"/>
      <c r="E272" s="266"/>
      <c r="F272" s="267" t="e">
        <f aca="false">(E272/D272)*100</f>
        <v>#DIV/0!</v>
      </c>
      <c r="G272" s="265"/>
      <c r="H272" s="266"/>
      <c r="I272" s="267" t="e">
        <f aca="false">(H272/G272)*100</f>
        <v>#DIV/0!</v>
      </c>
      <c r="J272" s="266"/>
      <c r="K272" s="266"/>
      <c r="L272" s="267" t="e">
        <f aca="false">(K272/J272)*100</f>
        <v>#DIV/0!</v>
      </c>
      <c r="M272" s="265"/>
      <c r="N272" s="266"/>
      <c r="O272" s="267" t="e">
        <f aca="false">(N272/M272)*100</f>
        <v>#DIV/0!</v>
      </c>
    </row>
    <row r="273" s="21" customFormat="true" ht="28.1" hidden="true" customHeight="false" outlineLevel="0" collapsed="false">
      <c r="A273" s="108" t="s">
        <v>776</v>
      </c>
      <c r="B273" s="108" t="s">
        <v>777</v>
      </c>
      <c r="C273" s="108" t="s">
        <v>1608</v>
      </c>
      <c r="D273" s="265"/>
      <c r="E273" s="266"/>
      <c r="F273" s="267" t="e">
        <f aca="false">(E273/D273)*100</f>
        <v>#DIV/0!</v>
      </c>
      <c r="G273" s="265"/>
      <c r="H273" s="266"/>
      <c r="I273" s="267" t="e">
        <f aca="false">(H273/G273)*100</f>
        <v>#DIV/0!</v>
      </c>
      <c r="J273" s="266"/>
      <c r="K273" s="266"/>
      <c r="L273" s="267" t="e">
        <f aca="false">(K273/J273)*100</f>
        <v>#DIV/0!</v>
      </c>
      <c r="M273" s="265"/>
      <c r="N273" s="266"/>
      <c r="O273" s="267" t="e">
        <f aca="false">(N273/M273)*100</f>
        <v>#DIV/0!</v>
      </c>
    </row>
    <row r="274" s="21" customFormat="true" ht="28.1" hidden="true" customHeight="false" outlineLevel="0" collapsed="false">
      <c r="A274" s="108" t="s">
        <v>776</v>
      </c>
      <c r="B274" s="108" t="s">
        <v>786</v>
      </c>
      <c r="C274" s="108" t="s">
        <v>1610</v>
      </c>
      <c r="D274" s="265"/>
      <c r="E274" s="266"/>
      <c r="F274" s="267" t="e">
        <f aca="false">(E274/D274)*100</f>
        <v>#DIV/0!</v>
      </c>
      <c r="G274" s="265"/>
      <c r="H274" s="266"/>
      <c r="I274" s="267" t="e">
        <f aca="false">(H274/G274)*100</f>
        <v>#DIV/0!</v>
      </c>
      <c r="J274" s="266"/>
      <c r="K274" s="266"/>
      <c r="L274" s="267" t="e">
        <f aca="false">(K274/J274)*100</f>
        <v>#DIV/0!</v>
      </c>
      <c r="M274" s="265"/>
      <c r="N274" s="266"/>
      <c r="O274" s="267" t="e">
        <f aca="false">(N274/M274)*100</f>
        <v>#DIV/0!</v>
      </c>
    </row>
    <row r="275" s="21" customFormat="true" ht="28.1" hidden="true" customHeight="false" outlineLevel="0" collapsed="false">
      <c r="A275" s="108" t="s">
        <v>776</v>
      </c>
      <c r="B275" s="108" t="s">
        <v>802</v>
      </c>
      <c r="C275" s="108" t="s">
        <v>1612</v>
      </c>
      <c r="D275" s="265"/>
      <c r="E275" s="266"/>
      <c r="F275" s="267" t="e">
        <f aca="false">(E275/D275)*100</f>
        <v>#DIV/0!</v>
      </c>
      <c r="G275" s="265"/>
      <c r="H275" s="266"/>
      <c r="I275" s="267" t="e">
        <f aca="false">(H275/G275)*100</f>
        <v>#DIV/0!</v>
      </c>
      <c r="J275" s="266"/>
      <c r="K275" s="266"/>
      <c r="L275" s="267" t="e">
        <f aca="false">(K275/J275)*100</f>
        <v>#DIV/0!</v>
      </c>
      <c r="M275" s="265"/>
      <c r="N275" s="266"/>
      <c r="O275" s="267" t="e">
        <f aca="false">(N275/M275)*100</f>
        <v>#DIV/0!</v>
      </c>
    </row>
    <row r="276" s="21" customFormat="true" ht="28.1" hidden="true" customHeight="false" outlineLevel="0" collapsed="false">
      <c r="A276" s="108" t="s">
        <v>776</v>
      </c>
      <c r="B276" s="108" t="s">
        <v>786</v>
      </c>
      <c r="C276" s="108" t="s">
        <v>1614</v>
      </c>
      <c r="D276" s="265"/>
      <c r="E276" s="266"/>
      <c r="F276" s="267" t="e">
        <f aca="false">(E276/D276)*100</f>
        <v>#DIV/0!</v>
      </c>
      <c r="G276" s="265"/>
      <c r="H276" s="266"/>
      <c r="I276" s="267" t="e">
        <f aca="false">(H276/G276)*100</f>
        <v>#DIV/0!</v>
      </c>
      <c r="J276" s="266"/>
      <c r="K276" s="266"/>
      <c r="L276" s="267" t="e">
        <f aca="false">(K276/J276)*100</f>
        <v>#DIV/0!</v>
      </c>
      <c r="M276" s="265"/>
      <c r="N276" s="266"/>
      <c r="O276" s="267" t="e">
        <f aca="false">(N276/M276)*100</f>
        <v>#DIV/0!</v>
      </c>
    </row>
    <row r="277" s="21" customFormat="true" ht="28.1" hidden="true" customHeight="false" outlineLevel="0" collapsed="false">
      <c r="A277" s="108" t="s">
        <v>776</v>
      </c>
      <c r="B277" s="108" t="s">
        <v>777</v>
      </c>
      <c r="C277" s="108" t="s">
        <v>1616</v>
      </c>
      <c r="D277" s="265"/>
      <c r="E277" s="266"/>
      <c r="F277" s="267" t="e">
        <f aca="false">(E277/D277)*100</f>
        <v>#DIV/0!</v>
      </c>
      <c r="G277" s="265"/>
      <c r="H277" s="266"/>
      <c r="I277" s="267" t="e">
        <f aca="false">(H277/G277)*100</f>
        <v>#DIV/0!</v>
      </c>
      <c r="J277" s="266"/>
      <c r="K277" s="266"/>
      <c r="L277" s="267" t="e">
        <f aca="false">(K277/J277)*100</f>
        <v>#DIV/0!</v>
      </c>
      <c r="M277" s="265"/>
      <c r="N277" s="266"/>
      <c r="O277" s="267" t="e">
        <f aca="false">(N277/M277)*100</f>
        <v>#DIV/0!</v>
      </c>
    </row>
    <row r="278" s="21" customFormat="true" ht="28.1" hidden="true" customHeight="false" outlineLevel="0" collapsed="false">
      <c r="A278" s="108" t="s">
        <v>776</v>
      </c>
      <c r="B278" s="108" t="s">
        <v>777</v>
      </c>
      <c r="C278" s="108" t="s">
        <v>1618</v>
      </c>
      <c r="D278" s="265"/>
      <c r="E278" s="266"/>
      <c r="F278" s="267" t="e">
        <f aca="false">(E278/D278)*100</f>
        <v>#DIV/0!</v>
      </c>
      <c r="G278" s="265"/>
      <c r="H278" s="266"/>
      <c r="I278" s="267" t="e">
        <f aca="false">(H278/G278)*100</f>
        <v>#DIV/0!</v>
      </c>
      <c r="J278" s="266"/>
      <c r="K278" s="266"/>
      <c r="L278" s="267" t="e">
        <f aca="false">(K278/J278)*100</f>
        <v>#DIV/0!</v>
      </c>
      <c r="M278" s="265"/>
      <c r="N278" s="266"/>
      <c r="O278" s="267" t="e">
        <f aca="false">(N278/M278)*100</f>
        <v>#DIV/0!</v>
      </c>
    </row>
    <row r="279" s="21" customFormat="true" ht="28.1" hidden="true" customHeight="false" outlineLevel="0" collapsed="false">
      <c r="A279" s="108" t="s">
        <v>808</v>
      </c>
      <c r="B279" s="108" t="s">
        <v>809</v>
      </c>
      <c r="C279" s="108" t="s">
        <v>1620</v>
      </c>
      <c r="D279" s="265"/>
      <c r="E279" s="266"/>
      <c r="F279" s="267" t="e">
        <f aca="false">(E279/D279)*100</f>
        <v>#DIV/0!</v>
      </c>
      <c r="G279" s="265"/>
      <c r="H279" s="266"/>
      <c r="I279" s="267" t="e">
        <f aca="false">(H279/G279)*100</f>
        <v>#DIV/0!</v>
      </c>
      <c r="J279" s="266"/>
      <c r="K279" s="266"/>
      <c r="L279" s="267" t="e">
        <f aca="false">(K279/J279)*100</f>
        <v>#DIV/0!</v>
      </c>
      <c r="M279" s="265"/>
      <c r="N279" s="266"/>
      <c r="O279" s="267" t="e">
        <f aca="false">(N279/M279)*100</f>
        <v>#DIV/0!</v>
      </c>
    </row>
    <row r="280" customFormat="false" ht="31.3" hidden="false" customHeight="false" outlineLevel="0" collapsed="false">
      <c r="A280" s="127" t="s">
        <v>808</v>
      </c>
      <c r="B280" s="128" t="s">
        <v>826</v>
      </c>
      <c r="C280" s="127" t="s">
        <v>1622</v>
      </c>
      <c r="D280" s="397" t="s">
        <v>1859</v>
      </c>
      <c r="E280" s="344" t="n">
        <v>1</v>
      </c>
      <c r="F280" s="347" t="n">
        <f aca="false">E280/9</f>
        <v>0.111111111111111</v>
      </c>
      <c r="G280" s="265" t="n">
        <v>9</v>
      </c>
      <c r="H280" s="266" t="n">
        <v>1</v>
      </c>
      <c r="I280" s="403" t="n">
        <f aca="false">H280/G280</f>
        <v>0.111111111111111</v>
      </c>
      <c r="J280" s="266" t="n">
        <v>1</v>
      </c>
      <c r="K280" s="266" t="n">
        <v>0</v>
      </c>
      <c r="L280" s="267" t="n">
        <f aca="false">(K280/J280)*100</f>
        <v>0</v>
      </c>
      <c r="M280" s="265" t="n">
        <v>1</v>
      </c>
      <c r="N280" s="266" t="n">
        <v>0</v>
      </c>
      <c r="O280" s="267" t="n">
        <f aca="false">(N280/M280)*100</f>
        <v>0</v>
      </c>
    </row>
    <row r="281" customFormat="false" ht="31.3" hidden="false" customHeight="false" outlineLevel="0" collapsed="false">
      <c r="A281" s="127" t="s">
        <v>808</v>
      </c>
      <c r="B281" s="128" t="s">
        <v>826</v>
      </c>
      <c r="C281" s="127" t="s">
        <v>1640</v>
      </c>
      <c r="D281" s="397" t="s">
        <v>1860</v>
      </c>
      <c r="E281" s="344"/>
      <c r="F281" s="403"/>
      <c r="G281" s="265" t="n">
        <v>5</v>
      </c>
      <c r="H281" s="266"/>
      <c r="I281" s="403" t="n">
        <f aca="false">H281/G281</f>
        <v>0</v>
      </c>
      <c r="J281" s="266" t="n">
        <v>1</v>
      </c>
      <c r="K281" s="266" t="n">
        <v>1</v>
      </c>
      <c r="L281" s="382" t="n">
        <f aca="false">(K281/J281)*100</f>
        <v>100</v>
      </c>
      <c r="M281" s="265" t="n">
        <v>1</v>
      </c>
      <c r="N281" s="266" t="n">
        <v>0</v>
      </c>
      <c r="O281" s="382" t="n">
        <f aca="false">(N281/M281)*100</f>
        <v>0</v>
      </c>
    </row>
    <row r="282" customFormat="false" ht="31.3" hidden="false" customHeight="false" outlineLevel="0" collapsed="false">
      <c r="A282" s="127" t="s">
        <v>808</v>
      </c>
      <c r="B282" s="128" t="s">
        <v>826</v>
      </c>
      <c r="C282" s="127" t="s">
        <v>1653</v>
      </c>
      <c r="D282" s="397" t="s">
        <v>1861</v>
      </c>
      <c r="E282" s="344"/>
      <c r="F282" s="347"/>
      <c r="G282" s="265" t="n">
        <v>3</v>
      </c>
      <c r="H282" s="266"/>
      <c r="I282" s="403" t="n">
        <f aca="false">H282/G282</f>
        <v>0</v>
      </c>
      <c r="J282" s="266" t="n">
        <v>1</v>
      </c>
      <c r="K282" s="266" t="n">
        <v>1</v>
      </c>
      <c r="L282" s="267" t="n">
        <f aca="false">(K282/J282)*100</f>
        <v>100</v>
      </c>
      <c r="M282" s="265" t="n">
        <v>1</v>
      </c>
      <c r="N282" s="266" t="n">
        <v>0</v>
      </c>
      <c r="O282" s="267" t="n">
        <f aca="false">(N282/M282)*100</f>
        <v>0</v>
      </c>
    </row>
    <row r="283" customFormat="false" ht="31.3" hidden="false" customHeight="false" outlineLevel="0" collapsed="false">
      <c r="A283" s="127" t="s">
        <v>808</v>
      </c>
      <c r="B283" s="128" t="s">
        <v>826</v>
      </c>
      <c r="C283" s="127" t="s">
        <v>1666</v>
      </c>
      <c r="D283" s="397" t="s">
        <v>1862</v>
      </c>
      <c r="E283" s="344"/>
      <c r="F283" s="403"/>
      <c r="G283" s="265" t="n">
        <v>4</v>
      </c>
      <c r="H283" s="266"/>
      <c r="I283" s="403" t="n">
        <f aca="false">H283/G283</f>
        <v>0</v>
      </c>
      <c r="J283" s="266" t="n">
        <v>0</v>
      </c>
      <c r="K283" s="266"/>
      <c r="L283" s="382"/>
      <c r="M283" s="265" t="n">
        <v>0</v>
      </c>
      <c r="N283" s="266"/>
      <c r="O283" s="382"/>
    </row>
    <row r="284" customFormat="false" ht="31.3" hidden="false" customHeight="false" outlineLevel="0" collapsed="false">
      <c r="A284" s="127" t="s">
        <v>808</v>
      </c>
      <c r="B284" s="128" t="s">
        <v>826</v>
      </c>
      <c r="C284" s="127" t="s">
        <v>1675</v>
      </c>
      <c r="D284" s="397" t="s">
        <v>1861</v>
      </c>
      <c r="E284" s="344"/>
      <c r="F284" s="403"/>
      <c r="G284" s="265" t="n">
        <v>3</v>
      </c>
      <c r="H284" s="266"/>
      <c r="I284" s="403" t="n">
        <f aca="false">H284/G284</f>
        <v>0</v>
      </c>
      <c r="J284" s="266" t="n">
        <v>1</v>
      </c>
      <c r="K284" s="266" t="n">
        <v>0</v>
      </c>
      <c r="L284" s="382" t="n">
        <f aca="false">(K284/J284)*100</f>
        <v>0</v>
      </c>
      <c r="M284" s="265" t="n">
        <v>1</v>
      </c>
      <c r="N284" s="266" t="n">
        <v>1</v>
      </c>
      <c r="O284" s="382" t="n">
        <f aca="false">(N284/M284)*100</f>
        <v>100</v>
      </c>
    </row>
    <row r="285" customFormat="false" ht="23.85" hidden="true" customHeight="false" outlineLevel="0" collapsed="false">
      <c r="A285" s="127" t="s">
        <v>808</v>
      </c>
      <c r="B285" s="128" t="s">
        <v>1677</v>
      </c>
      <c r="C285" s="127" t="s">
        <v>1678</v>
      </c>
      <c r="D285" s="404"/>
      <c r="E285" s="405"/>
      <c r="F285" s="403"/>
      <c r="G285" s="265"/>
      <c r="H285" s="266"/>
      <c r="I285" s="403"/>
      <c r="J285" s="266"/>
      <c r="K285" s="266"/>
      <c r="L285" s="382" t="e">
        <f aca="false">(K285/J285)*100</f>
        <v>#DIV/0!</v>
      </c>
      <c r="M285" s="265"/>
      <c r="N285" s="266"/>
      <c r="O285" s="382" t="e">
        <f aca="false">(N285/M285)*100</f>
        <v>#DIV/0!</v>
      </c>
    </row>
    <row r="286" customFormat="false" ht="23.85" hidden="true" customHeight="false" outlineLevel="0" collapsed="false">
      <c r="A286" s="127" t="s">
        <v>808</v>
      </c>
      <c r="B286" s="128" t="s">
        <v>1677</v>
      </c>
      <c r="C286" s="127" t="s">
        <v>1680</v>
      </c>
      <c r="D286" s="404"/>
      <c r="E286" s="406"/>
      <c r="F286" s="403"/>
      <c r="G286" s="265"/>
      <c r="H286" s="406"/>
      <c r="I286" s="403"/>
      <c r="J286" s="406"/>
      <c r="K286" s="266"/>
      <c r="L286" s="382" t="e">
        <f aca="false">(K286/J286)*100</f>
        <v>#DIV/0!</v>
      </c>
      <c r="M286" s="265"/>
      <c r="N286" s="266"/>
      <c r="O286" s="382" t="e">
        <f aca="false">(N286/M286)*100</f>
        <v>#DIV/0!</v>
      </c>
    </row>
    <row r="287" s="174" customFormat="true" ht="23.85" hidden="true" customHeight="false" outlineLevel="0" collapsed="false">
      <c r="A287" s="106" t="s">
        <v>808</v>
      </c>
      <c r="B287" s="106" t="s">
        <v>841</v>
      </c>
      <c r="C287" s="106" t="s">
        <v>1680</v>
      </c>
      <c r="D287" s="293"/>
      <c r="E287" s="300"/>
      <c r="F287" s="407"/>
      <c r="G287" s="296"/>
      <c r="H287" s="300"/>
      <c r="I287" s="407"/>
      <c r="J287" s="300"/>
      <c r="K287" s="294"/>
      <c r="L287" s="295" t="e">
        <f aca="false">(K287/J287)*100</f>
        <v>#DIV/0!</v>
      </c>
      <c r="M287" s="296"/>
      <c r="N287" s="294"/>
      <c r="O287" s="295" t="e">
        <f aca="false">(N287/M287)*100</f>
        <v>#DIV/0!</v>
      </c>
    </row>
    <row r="288" s="21" customFormat="true" ht="23.85" hidden="true" customHeight="false" outlineLevel="0" collapsed="false">
      <c r="A288" s="108" t="s">
        <v>808</v>
      </c>
      <c r="B288" s="108" t="s">
        <v>817</v>
      </c>
      <c r="C288" s="108" t="s">
        <v>1717</v>
      </c>
      <c r="D288" s="265"/>
      <c r="E288" s="266"/>
      <c r="F288" s="347"/>
      <c r="G288" s="265"/>
      <c r="H288" s="266"/>
      <c r="I288" s="347"/>
      <c r="J288" s="266"/>
      <c r="K288" s="266"/>
      <c r="L288" s="267" t="e">
        <f aca="false">(K288/J288)*100</f>
        <v>#DIV/0!</v>
      </c>
      <c r="M288" s="265"/>
      <c r="N288" s="266"/>
      <c r="O288" s="267" t="e">
        <f aca="false">(N288/M288)*100</f>
        <v>#DIV/0!</v>
      </c>
    </row>
    <row r="289" customFormat="false" ht="31.3" hidden="false" customHeight="false" outlineLevel="0" collapsed="false">
      <c r="A289" s="127" t="s">
        <v>808</v>
      </c>
      <c r="B289" s="128" t="s">
        <v>826</v>
      </c>
      <c r="C289" s="127" t="s">
        <v>1680</v>
      </c>
      <c r="D289" s="408" t="s">
        <v>1863</v>
      </c>
      <c r="E289" s="344" t="n">
        <v>8</v>
      </c>
      <c r="F289" s="347" t="n">
        <f aca="false">E289/90</f>
        <v>0.0888888888888889</v>
      </c>
      <c r="G289" s="265" t="n">
        <v>90</v>
      </c>
      <c r="H289" s="266" t="n">
        <v>4</v>
      </c>
      <c r="I289" s="403" t="n">
        <f aca="false">H289/G289</f>
        <v>0.0444444444444444</v>
      </c>
      <c r="J289" s="266" t="n">
        <v>1</v>
      </c>
      <c r="K289" s="266" t="n">
        <v>0</v>
      </c>
      <c r="L289" s="267" t="n">
        <f aca="false">(K289/J289)*100</f>
        <v>0</v>
      </c>
      <c r="M289" s="265" t="n">
        <v>1</v>
      </c>
      <c r="N289" s="266" t="n">
        <v>0</v>
      </c>
      <c r="O289" s="267" t="n">
        <f aca="false">(N289/M289)*100</f>
        <v>0</v>
      </c>
    </row>
    <row r="290" customFormat="false" ht="31.3" hidden="false" customHeight="false" outlineLevel="0" collapsed="false">
      <c r="A290" s="127" t="s">
        <v>808</v>
      </c>
      <c r="B290" s="128" t="s">
        <v>826</v>
      </c>
      <c r="C290" s="127" t="s">
        <v>1689</v>
      </c>
      <c r="D290" s="397" t="s">
        <v>1861</v>
      </c>
      <c r="E290" s="344" t="n">
        <v>2</v>
      </c>
      <c r="F290" s="347" t="n">
        <f aca="false">E290/3</f>
        <v>0.666666666666667</v>
      </c>
      <c r="G290" s="265" t="n">
        <v>3</v>
      </c>
      <c r="H290" s="266" t="n">
        <v>0</v>
      </c>
      <c r="I290" s="403" t="n">
        <f aca="false">H290/G290</f>
        <v>0</v>
      </c>
      <c r="J290" s="266" t="n">
        <v>1</v>
      </c>
      <c r="K290" s="266" t="n">
        <v>1</v>
      </c>
      <c r="L290" s="382" t="n">
        <f aca="false">(K290/J290)*100</f>
        <v>100</v>
      </c>
      <c r="M290" s="265" t="n">
        <v>1</v>
      </c>
      <c r="N290" s="266" t="n">
        <v>0</v>
      </c>
      <c r="O290" s="382" t="n">
        <f aca="false">(N290/M290)*100</f>
        <v>0</v>
      </c>
    </row>
    <row r="291" customFormat="false" ht="31.3" hidden="false" customHeight="false" outlineLevel="0" collapsed="false">
      <c r="A291" s="127" t="s">
        <v>808</v>
      </c>
      <c r="B291" s="128" t="s">
        <v>826</v>
      </c>
      <c r="C291" s="127" t="s">
        <v>1702</v>
      </c>
      <c r="D291" s="397" t="s">
        <v>1864</v>
      </c>
      <c r="E291" s="344"/>
      <c r="F291" s="403"/>
      <c r="G291" s="265" t="n">
        <v>15</v>
      </c>
      <c r="H291" s="266"/>
      <c r="I291" s="403" t="n">
        <f aca="false">H291/G291</f>
        <v>0</v>
      </c>
      <c r="J291" s="266" t="n">
        <v>2</v>
      </c>
      <c r="K291" s="266" t="n">
        <v>0</v>
      </c>
      <c r="L291" s="382" t="n">
        <f aca="false">(K291/J291)*100</f>
        <v>0</v>
      </c>
      <c r="M291" s="265" t="n">
        <v>2</v>
      </c>
      <c r="N291" s="266" t="n">
        <v>0</v>
      </c>
      <c r="O291" s="382" t="n">
        <f aca="false">(N291/M291)*100</f>
        <v>0</v>
      </c>
    </row>
    <row r="292" customFormat="false" ht="31.3" hidden="false" customHeight="false" outlineLevel="0" collapsed="false">
      <c r="A292" s="127" t="s">
        <v>808</v>
      </c>
      <c r="B292" s="128" t="s">
        <v>826</v>
      </c>
      <c r="C292" s="127" t="s">
        <v>1708</v>
      </c>
      <c r="D292" s="397" t="s">
        <v>1865</v>
      </c>
      <c r="E292" s="344" t="n">
        <v>2</v>
      </c>
      <c r="F292" s="403" t="n">
        <f aca="false">E292/10</f>
        <v>0.2</v>
      </c>
      <c r="G292" s="265" t="n">
        <v>10</v>
      </c>
      <c r="H292" s="266" t="n">
        <v>1</v>
      </c>
      <c r="I292" s="403" t="n">
        <f aca="false">H292/G292</f>
        <v>0.1</v>
      </c>
      <c r="J292" s="266" t="n">
        <v>1</v>
      </c>
      <c r="K292" s="266" t="n">
        <v>1</v>
      </c>
      <c r="L292" s="382" t="n">
        <f aca="false">(K292/J292)*100</f>
        <v>100</v>
      </c>
      <c r="M292" s="265" t="n">
        <v>1</v>
      </c>
      <c r="N292" s="266" t="n">
        <v>0</v>
      </c>
      <c r="O292" s="382" t="n">
        <f aca="false">(N292/M292)*100</f>
        <v>0</v>
      </c>
    </row>
    <row r="293" customFormat="false" ht="28.1" hidden="true" customHeight="false" outlineLevel="0" collapsed="false">
      <c r="A293" s="127" t="s">
        <v>808</v>
      </c>
      <c r="B293" s="128" t="s">
        <v>817</v>
      </c>
      <c r="C293" s="127" t="s">
        <v>1717</v>
      </c>
      <c r="D293" s="260"/>
      <c r="E293" s="261"/>
      <c r="F293" s="381" t="e">
        <f aca="false">(E293/D293)*100</f>
        <v>#DIV/0!</v>
      </c>
      <c r="G293" s="263"/>
      <c r="H293" s="264"/>
      <c r="I293" s="382" t="e">
        <f aca="false">(H293/G293)*100</f>
        <v>#DIV/0!</v>
      </c>
      <c r="J293" s="264"/>
      <c r="K293" s="264"/>
      <c r="L293" s="382" t="e">
        <f aca="false">(K293/J293)*100</f>
        <v>#DIV/0!</v>
      </c>
      <c r="M293" s="263"/>
      <c r="N293" s="264"/>
      <c r="O293" s="382" t="e">
        <f aca="false">(N293/M293)*100</f>
        <v>#DIV/0!</v>
      </c>
    </row>
    <row r="294" s="21" customFormat="true" ht="37.5" hidden="true" customHeight="false" outlineLevel="0" collapsed="false">
      <c r="A294" s="108" t="s">
        <v>853</v>
      </c>
      <c r="B294" s="108" t="s">
        <v>880</v>
      </c>
      <c r="C294" s="108" t="s">
        <v>1719</v>
      </c>
      <c r="D294" s="265"/>
      <c r="E294" s="266"/>
      <c r="F294" s="267" t="n">
        <v>0</v>
      </c>
      <c r="G294" s="265"/>
      <c r="H294" s="266"/>
      <c r="I294" s="267" t="n">
        <v>0</v>
      </c>
      <c r="J294" s="266"/>
      <c r="K294" s="266"/>
      <c r="L294" s="267" t="n">
        <v>0</v>
      </c>
      <c r="M294" s="265"/>
      <c r="N294" s="266"/>
      <c r="O294" s="267" t="n">
        <v>100</v>
      </c>
    </row>
    <row r="295" customFormat="false" ht="37.5" hidden="true" customHeight="false" outlineLevel="0" collapsed="false">
      <c r="A295" s="127" t="s">
        <v>853</v>
      </c>
      <c r="B295" s="128" t="s">
        <v>888</v>
      </c>
      <c r="C295" s="127" t="s">
        <v>1722</v>
      </c>
      <c r="D295" s="260"/>
      <c r="E295" s="261"/>
      <c r="F295" s="381" t="e">
        <f aca="false">(E295/D295)*100</f>
        <v>#DIV/0!</v>
      </c>
      <c r="G295" s="263"/>
      <c r="H295" s="264"/>
      <c r="I295" s="382" t="e">
        <f aca="false">(H295/G295)*100</f>
        <v>#DIV/0!</v>
      </c>
      <c r="J295" s="264"/>
      <c r="K295" s="264"/>
      <c r="L295" s="382" t="e">
        <f aca="false">(K295/J295)*100</f>
        <v>#DIV/0!</v>
      </c>
      <c r="M295" s="263"/>
      <c r="N295" s="264"/>
      <c r="O295" s="382" t="e">
        <f aca="false">(N295/M295)*100</f>
        <v>#DIV/0!</v>
      </c>
    </row>
    <row r="296" s="21" customFormat="true" ht="37.5" hidden="true" customHeight="false" outlineLevel="0" collapsed="false">
      <c r="A296" s="108" t="s">
        <v>853</v>
      </c>
      <c r="B296" s="108" t="s">
        <v>880</v>
      </c>
      <c r="C296" s="108" t="s">
        <v>1724</v>
      </c>
      <c r="D296" s="265"/>
      <c r="E296" s="266"/>
      <c r="F296" s="267" t="n">
        <v>0</v>
      </c>
      <c r="G296" s="265"/>
      <c r="H296" s="266"/>
      <c r="I296" s="267" t="n">
        <v>0</v>
      </c>
      <c r="J296" s="266"/>
      <c r="K296" s="266"/>
      <c r="L296" s="267" t="n">
        <v>0</v>
      </c>
      <c r="M296" s="265"/>
      <c r="N296" s="266"/>
      <c r="O296" s="267" t="n">
        <v>100</v>
      </c>
    </row>
    <row r="297" customFormat="false" ht="28.1" hidden="true" customHeight="false" outlineLevel="0" collapsed="false">
      <c r="A297" s="127" t="s">
        <v>853</v>
      </c>
      <c r="B297" s="128" t="s">
        <v>728</v>
      </c>
      <c r="C297" s="127" t="s">
        <v>1726</v>
      </c>
      <c r="D297" s="260"/>
      <c r="E297" s="261"/>
      <c r="F297" s="381" t="e">
        <f aca="false">(E297/D297)*100</f>
        <v>#DIV/0!</v>
      </c>
      <c r="G297" s="263"/>
      <c r="H297" s="264"/>
      <c r="I297" s="382" t="e">
        <f aca="false">(H297/G297)*100</f>
        <v>#DIV/0!</v>
      </c>
      <c r="J297" s="264"/>
      <c r="K297" s="264"/>
      <c r="L297" s="382" t="e">
        <f aca="false">(K297/J297)*100</f>
        <v>#DIV/0!</v>
      </c>
      <c r="M297" s="263"/>
      <c r="N297" s="264"/>
      <c r="O297" s="382" t="e">
        <f aca="false">(N297/M297)*100</f>
        <v>#DIV/0!</v>
      </c>
    </row>
    <row r="298" s="21" customFormat="true" ht="28.1" hidden="true" customHeight="false" outlineLevel="0" collapsed="false">
      <c r="A298" s="108" t="s">
        <v>853</v>
      </c>
      <c r="B298" s="108" t="s">
        <v>1728</v>
      </c>
      <c r="C298" s="108" t="s">
        <v>1729</v>
      </c>
      <c r="D298" s="265"/>
      <c r="E298" s="266"/>
      <c r="F298" s="267" t="e">
        <f aca="false">(E298/D298)*100</f>
        <v>#DIV/0!</v>
      </c>
      <c r="G298" s="265"/>
      <c r="H298" s="266"/>
      <c r="I298" s="267" t="e">
        <f aca="false">(H298/G298)*100</f>
        <v>#DIV/0!</v>
      </c>
      <c r="J298" s="266"/>
      <c r="K298" s="266"/>
      <c r="L298" s="267" t="e">
        <f aca="false">(K298/J298)*100</f>
        <v>#DIV/0!</v>
      </c>
      <c r="M298" s="265"/>
      <c r="N298" s="266"/>
      <c r="O298" s="267" t="e">
        <f aca="false">(N298/M298)*100</f>
        <v>#DIV/0!</v>
      </c>
    </row>
    <row r="299" s="349" customFormat="true" ht="37.5" hidden="true" customHeight="false" outlineLevel="0" collapsed="false">
      <c r="A299" s="108" t="s">
        <v>853</v>
      </c>
      <c r="B299" s="108" t="s">
        <v>893</v>
      </c>
      <c r="C299" s="108" t="s">
        <v>1731</v>
      </c>
      <c r="D299" s="265"/>
      <c r="E299" s="348"/>
      <c r="F299" s="267" t="e">
        <f aca="false">(E299/D299)*100</f>
        <v>#DIV/0!</v>
      </c>
      <c r="G299" s="265"/>
      <c r="H299" s="348"/>
      <c r="I299" s="267" t="e">
        <f aca="false">(H299/G299)*100</f>
        <v>#DIV/0!</v>
      </c>
      <c r="J299" s="348"/>
      <c r="K299" s="266"/>
      <c r="L299" s="267" t="e">
        <f aca="false">(K299/J299)*100</f>
        <v>#DIV/0!</v>
      </c>
      <c r="M299" s="265"/>
      <c r="N299" s="266"/>
      <c r="O299" s="267" t="e">
        <f aca="false">(N299/M299)*100</f>
        <v>#DIV/0!</v>
      </c>
    </row>
    <row r="300" s="174" customFormat="true" ht="28.1" hidden="true" customHeight="false" outlineLevel="0" collapsed="false">
      <c r="A300" s="106" t="s">
        <v>853</v>
      </c>
      <c r="B300" s="106" t="s">
        <v>901</v>
      </c>
      <c r="C300" s="106" t="s">
        <v>1731</v>
      </c>
      <c r="D300" s="293"/>
      <c r="E300" s="294"/>
      <c r="F300" s="295" t="e">
        <f aca="false">(E300/D300)*100</f>
        <v>#DIV/0!</v>
      </c>
      <c r="G300" s="296"/>
      <c r="H300" s="294"/>
      <c r="I300" s="295" t="e">
        <f aca="false">(H300/G300)*100</f>
        <v>#DIV/0!</v>
      </c>
      <c r="J300" s="294"/>
      <c r="K300" s="294"/>
      <c r="L300" s="295" t="e">
        <f aca="false">(K300/J300)*100</f>
        <v>#DIV/0!</v>
      </c>
      <c r="M300" s="296"/>
      <c r="N300" s="294"/>
      <c r="O300" s="295" t="e">
        <f aca="false">(N300/M300)*100</f>
        <v>#DIV/0!</v>
      </c>
    </row>
    <row r="301" s="349" customFormat="true" ht="37.5" hidden="true" customHeight="false" outlineLevel="0" collapsed="false">
      <c r="A301" s="108" t="s">
        <v>853</v>
      </c>
      <c r="B301" s="108" t="s">
        <v>893</v>
      </c>
      <c r="C301" s="108" t="s">
        <v>1734</v>
      </c>
      <c r="D301" s="265"/>
      <c r="E301" s="266"/>
      <c r="F301" s="267" t="e">
        <f aca="false">(E301/D301)*100</f>
        <v>#DIV/0!</v>
      </c>
      <c r="G301" s="265"/>
      <c r="H301" s="266"/>
      <c r="I301" s="267" t="e">
        <f aca="false">(H301/G301)*100</f>
        <v>#DIV/0!</v>
      </c>
      <c r="J301" s="266"/>
      <c r="K301" s="266"/>
      <c r="L301" s="267" t="e">
        <f aca="false">(K301/J301)*100</f>
        <v>#DIV/0!</v>
      </c>
      <c r="M301" s="265"/>
      <c r="N301" s="266"/>
      <c r="O301" s="267" t="e">
        <f aca="false">(N301/M301)*100</f>
        <v>#DIV/0!</v>
      </c>
    </row>
    <row r="302" s="21" customFormat="true" ht="28.1" hidden="true" customHeight="false" outlineLevel="0" collapsed="false">
      <c r="A302" s="108" t="s">
        <v>853</v>
      </c>
      <c r="B302" s="108" t="s">
        <v>908</v>
      </c>
      <c r="C302" s="108" t="s">
        <v>1736</v>
      </c>
      <c r="D302" s="265"/>
      <c r="E302" s="282"/>
      <c r="F302" s="267" t="e">
        <f aca="false">(E302/D302)*100</f>
        <v>#DIV/0!</v>
      </c>
      <c r="G302" s="265"/>
      <c r="H302" s="282"/>
      <c r="I302" s="267" t="e">
        <f aca="false">(H302/G302)*100</f>
        <v>#DIV/0!</v>
      </c>
      <c r="J302" s="282"/>
      <c r="K302" s="266"/>
      <c r="L302" s="267" t="e">
        <f aca="false">(K302/J302)*100</f>
        <v>#DIV/0!</v>
      </c>
      <c r="M302" s="265"/>
      <c r="N302" s="266"/>
      <c r="O302" s="267" t="e">
        <f aca="false">(N302/M302)*100</f>
        <v>#DIV/0!</v>
      </c>
    </row>
    <row r="303" customFormat="false" ht="28.1" hidden="true" customHeight="false" outlineLevel="0" collapsed="false">
      <c r="A303" s="127" t="s">
        <v>853</v>
      </c>
      <c r="B303" s="128" t="s">
        <v>914</v>
      </c>
      <c r="C303" s="127" t="s">
        <v>1736</v>
      </c>
      <c r="D303" s="298"/>
      <c r="E303" s="280"/>
      <c r="F303" s="381" t="e">
        <f aca="false">(E303/D303)*100</f>
        <v>#DIV/0!</v>
      </c>
      <c r="G303" s="263"/>
      <c r="H303" s="280"/>
      <c r="I303" s="382" t="e">
        <f aca="false">(H303/G303)*100</f>
        <v>#DIV/0!</v>
      </c>
      <c r="J303" s="280"/>
      <c r="K303" s="264"/>
      <c r="L303" s="382" t="e">
        <f aca="false">(K303/J303)*100</f>
        <v>#DIV/0!</v>
      </c>
      <c r="M303" s="263"/>
      <c r="N303" s="264"/>
      <c r="O303" s="382" t="e">
        <f aca="false">(N303/M303)*100</f>
        <v>#DIV/0!</v>
      </c>
    </row>
    <row r="304" customFormat="false" ht="28.1" hidden="true" customHeight="false" outlineLevel="0" collapsed="false">
      <c r="A304" s="127" t="s">
        <v>853</v>
      </c>
      <c r="B304" s="128" t="s">
        <v>854</v>
      </c>
      <c r="C304" s="127" t="s">
        <v>1736</v>
      </c>
      <c r="D304" s="325"/>
      <c r="E304" s="409"/>
      <c r="F304" s="381" t="e">
        <f aca="false">(E304/D304)*100</f>
        <v>#DIV/0!</v>
      </c>
      <c r="G304" s="410"/>
      <c r="H304" s="409"/>
      <c r="I304" s="382" t="e">
        <f aca="false">(H304/G304)*100</f>
        <v>#DIV/0!</v>
      </c>
      <c r="J304" s="411"/>
      <c r="K304" s="411"/>
      <c r="L304" s="382" t="e">
        <f aca="false">(K304/J304)*100</f>
        <v>#DIV/0!</v>
      </c>
      <c r="M304" s="412"/>
      <c r="N304" s="411"/>
      <c r="O304" s="382" t="e">
        <f aca="false">(N304/M304)*100</f>
        <v>#DIV/0!</v>
      </c>
    </row>
    <row r="305" s="21" customFormat="true" ht="37.5" hidden="true" customHeight="false" outlineLevel="0" collapsed="false">
      <c r="A305" s="108" t="s">
        <v>853</v>
      </c>
      <c r="B305" s="108" t="s">
        <v>872</v>
      </c>
      <c r="C305" s="108" t="s">
        <v>1740</v>
      </c>
      <c r="D305" s="265"/>
      <c r="E305" s="266"/>
      <c r="F305" s="267" t="e">
        <f aca="false">(E305/D305)*100</f>
        <v>#DIV/0!</v>
      </c>
      <c r="G305" s="265"/>
      <c r="H305" s="266"/>
      <c r="I305" s="267" t="e">
        <f aca="false">(H305/G305)*100</f>
        <v>#DIV/0!</v>
      </c>
      <c r="J305" s="266"/>
      <c r="K305" s="266"/>
      <c r="L305" s="267" t="e">
        <f aca="false">(K305/J305)*100</f>
        <v>#DIV/0!</v>
      </c>
      <c r="M305" s="265"/>
      <c r="N305" s="266"/>
      <c r="O305" s="267" t="e">
        <f aca="false">(N305/M305)*100</f>
        <v>#DIV/0!</v>
      </c>
    </row>
    <row r="306" customFormat="false" ht="28.1" hidden="true" customHeight="false" outlineLevel="0" collapsed="false">
      <c r="A306" s="127" t="s">
        <v>853</v>
      </c>
      <c r="B306" s="128" t="s">
        <v>921</v>
      </c>
      <c r="C306" s="127" t="s">
        <v>1742</v>
      </c>
      <c r="D306" s="260"/>
      <c r="E306" s="280"/>
      <c r="F306" s="381" t="e">
        <f aca="false">(E306/D306)*100</f>
        <v>#DIV/0!</v>
      </c>
      <c r="G306" s="263"/>
      <c r="H306" s="280"/>
      <c r="I306" s="382" t="e">
        <f aca="false">(H306/G306)*100</f>
        <v>#DIV/0!</v>
      </c>
      <c r="J306" s="280"/>
      <c r="K306" s="264"/>
      <c r="L306" s="382" t="e">
        <f aca="false">(K306/J306)*100</f>
        <v>#DIV/0!</v>
      </c>
      <c r="M306" s="263"/>
      <c r="N306" s="264"/>
      <c r="O306" s="382" t="e">
        <f aca="false">(N306/M306)*100</f>
        <v>#DIV/0!</v>
      </c>
    </row>
    <row r="307" customFormat="false" ht="28.1" hidden="true" customHeight="false" outlineLevel="0" collapsed="false">
      <c r="A307" s="127" t="s">
        <v>853</v>
      </c>
      <c r="B307" s="128" t="s">
        <v>854</v>
      </c>
      <c r="C307" s="127" t="s">
        <v>1742</v>
      </c>
      <c r="D307" s="325"/>
      <c r="E307" s="409"/>
      <c r="F307" s="381" t="e">
        <f aca="false">(E307/D307)*100</f>
        <v>#DIV/0!</v>
      </c>
      <c r="G307" s="410"/>
      <c r="H307" s="409"/>
      <c r="I307" s="382" t="e">
        <f aca="false">(H307/G307)*100</f>
        <v>#DIV/0!</v>
      </c>
      <c r="J307" s="409"/>
      <c r="K307" s="409"/>
      <c r="L307" s="382" t="e">
        <f aca="false">(K307/J307)*100</f>
        <v>#DIV/0!</v>
      </c>
      <c r="M307" s="410"/>
      <c r="N307" s="409"/>
      <c r="O307" s="382" t="e">
        <f aca="false">(N307/M307)*100</f>
        <v>#DIV/0!</v>
      </c>
    </row>
    <row r="308" customFormat="false" ht="28.1" hidden="true" customHeight="false" outlineLevel="0" collapsed="false">
      <c r="A308" s="127" t="s">
        <v>853</v>
      </c>
      <c r="B308" s="128" t="s">
        <v>854</v>
      </c>
      <c r="C308" s="127" t="s">
        <v>1745</v>
      </c>
      <c r="D308" s="410"/>
      <c r="E308" s="326"/>
      <c r="F308" s="381" t="e">
        <f aca="false">(E308/D308)*100</f>
        <v>#DIV/0!</v>
      </c>
      <c r="G308" s="410"/>
      <c r="H308" s="326"/>
      <c r="I308" s="382" t="e">
        <f aca="false">(H308/G308)*100</f>
        <v>#DIV/0!</v>
      </c>
      <c r="J308" s="326"/>
      <c r="K308" s="409"/>
      <c r="L308" s="382" t="e">
        <f aca="false">(K308/J308)*100</f>
        <v>#DIV/0!</v>
      </c>
      <c r="M308" s="410"/>
      <c r="N308" s="409"/>
      <c r="O308" s="382" t="e">
        <f aca="false">(N308/M308)*100</f>
        <v>#DIV/0!</v>
      </c>
    </row>
    <row r="309" s="21" customFormat="true" ht="28.1" hidden="true" customHeight="false" outlineLevel="0" collapsed="false">
      <c r="A309" s="108" t="s">
        <v>853</v>
      </c>
      <c r="B309" s="108" t="s">
        <v>1747</v>
      </c>
      <c r="C309" s="67" t="s">
        <v>1745</v>
      </c>
      <c r="D309" s="413"/>
      <c r="E309" s="266"/>
      <c r="F309" s="267" t="e">
        <f aca="false">(E309/D309)*100</f>
        <v>#DIV/0!</v>
      </c>
      <c r="G309" s="265"/>
      <c r="H309" s="266"/>
      <c r="I309" s="267" t="e">
        <f aca="false">(H309/G309)*100</f>
        <v>#DIV/0!</v>
      </c>
      <c r="J309" s="266"/>
      <c r="K309" s="266"/>
      <c r="L309" s="267" t="e">
        <f aca="false">(K309/J309)*100</f>
        <v>#DIV/0!</v>
      </c>
      <c r="M309" s="265"/>
      <c r="N309" s="266"/>
      <c r="O309" s="267" t="e">
        <f aca="false">(N309/M309)*100</f>
        <v>#DIV/0!</v>
      </c>
    </row>
    <row r="310" s="21" customFormat="true" ht="37.5" hidden="true" customHeight="false" outlineLevel="0" collapsed="false">
      <c r="A310" s="108" t="s">
        <v>928</v>
      </c>
      <c r="B310" s="108" t="s">
        <v>980</v>
      </c>
      <c r="C310" s="108" t="s">
        <v>1749</v>
      </c>
      <c r="D310" s="265"/>
      <c r="E310" s="266"/>
      <c r="F310" s="267" t="e">
        <f aca="false">(E310/D310)*100</f>
        <v>#DIV/0!</v>
      </c>
      <c r="G310" s="265"/>
      <c r="H310" s="266"/>
      <c r="I310" s="267" t="e">
        <f aca="false">(H310/G310)*100</f>
        <v>#DIV/0!</v>
      </c>
      <c r="J310" s="266"/>
      <c r="K310" s="266"/>
      <c r="L310" s="267" t="e">
        <f aca="false">(K310/J310)*100</f>
        <v>#DIV/0!</v>
      </c>
      <c r="M310" s="265"/>
      <c r="N310" s="266"/>
      <c r="O310" s="267" t="e">
        <f aca="false">(N310/M310)*100</f>
        <v>#DIV/0!</v>
      </c>
    </row>
    <row r="311" s="21" customFormat="true" ht="46.15" hidden="true" customHeight="false" outlineLevel="0" collapsed="false">
      <c r="A311" s="108" t="s">
        <v>928</v>
      </c>
      <c r="B311" s="108" t="s">
        <v>963</v>
      </c>
      <c r="C311" s="108" t="s">
        <v>1751</v>
      </c>
      <c r="D311" s="265"/>
      <c r="E311" s="266"/>
      <c r="F311" s="267" t="e">
        <f aca="false">(E311/D311)*100</f>
        <v>#DIV/0!</v>
      </c>
      <c r="G311" s="265"/>
      <c r="H311" s="266"/>
      <c r="I311" s="267" t="e">
        <f aca="false">(H311/G311)*100</f>
        <v>#DIV/0!</v>
      </c>
      <c r="J311" s="266"/>
      <c r="K311" s="266"/>
      <c r="L311" s="267" t="e">
        <f aca="false">(K311/J311)*100</f>
        <v>#DIV/0!</v>
      </c>
      <c r="M311" s="265"/>
      <c r="N311" s="266"/>
      <c r="O311" s="267" t="e">
        <f aca="false">(N311/M311)*100</f>
        <v>#DIV/0!</v>
      </c>
    </row>
    <row r="312" s="21" customFormat="true" ht="46.15" hidden="true" customHeight="false" outlineLevel="0" collapsed="false">
      <c r="A312" s="108" t="s">
        <v>928</v>
      </c>
      <c r="B312" s="108" t="s">
        <v>963</v>
      </c>
      <c r="C312" s="108" t="s">
        <v>1754</v>
      </c>
      <c r="D312" s="265"/>
      <c r="E312" s="266"/>
      <c r="F312" s="267" t="e">
        <f aca="false">(E312/D312)*100</f>
        <v>#DIV/0!</v>
      </c>
      <c r="G312" s="265"/>
      <c r="H312" s="266"/>
      <c r="I312" s="267" t="e">
        <f aca="false">(H312/G312)*100</f>
        <v>#DIV/0!</v>
      </c>
      <c r="J312" s="266"/>
      <c r="K312" s="266"/>
      <c r="L312" s="267" t="e">
        <f aca="false">(K312/J312)*100</f>
        <v>#DIV/0!</v>
      </c>
      <c r="M312" s="265"/>
      <c r="N312" s="266"/>
      <c r="O312" s="267" t="e">
        <f aca="false">(N312/M312)*100</f>
        <v>#DIV/0!</v>
      </c>
    </row>
    <row r="313" s="21" customFormat="true" ht="46.15" hidden="true" customHeight="false" outlineLevel="0" collapsed="false">
      <c r="A313" s="108" t="s">
        <v>928</v>
      </c>
      <c r="B313" s="108" t="s">
        <v>963</v>
      </c>
      <c r="C313" s="108" t="s">
        <v>1756</v>
      </c>
      <c r="D313" s="265"/>
      <c r="E313" s="275"/>
      <c r="F313" s="267" t="e">
        <f aca="false">(E313/D313)*100</f>
        <v>#DIV/0!</v>
      </c>
      <c r="G313" s="274"/>
      <c r="H313" s="275"/>
      <c r="I313" s="267" t="e">
        <f aca="false">(H313/G313)*100</f>
        <v>#DIV/0!</v>
      </c>
      <c r="J313" s="275"/>
      <c r="K313" s="275"/>
      <c r="L313" s="267" t="e">
        <f aca="false">(K313/J313)*100</f>
        <v>#DIV/0!</v>
      </c>
      <c r="M313" s="274"/>
      <c r="N313" s="275"/>
      <c r="O313" s="267" t="e">
        <f aca="false">(N313/M313)*100</f>
        <v>#DIV/0!</v>
      </c>
    </row>
    <row r="314" s="21" customFormat="true" ht="46.15" hidden="true" customHeight="false" outlineLevel="0" collapsed="false">
      <c r="A314" s="108" t="s">
        <v>928</v>
      </c>
      <c r="B314" s="69" t="s">
        <v>963</v>
      </c>
      <c r="C314" s="69" t="s">
        <v>1758</v>
      </c>
      <c r="D314" s="274"/>
      <c r="E314" s="266"/>
      <c r="F314" s="267" t="e">
        <f aca="false">(E314/D314)*100</f>
        <v>#DIV/0!</v>
      </c>
      <c r="G314" s="265"/>
      <c r="H314" s="266"/>
      <c r="I314" s="267" t="e">
        <f aca="false">(H314/G314)*100</f>
        <v>#DIV/0!</v>
      </c>
      <c r="J314" s="266"/>
      <c r="K314" s="266"/>
      <c r="L314" s="267" t="e">
        <f aca="false">(K314/J314)*100</f>
        <v>#DIV/0!</v>
      </c>
      <c r="M314" s="265"/>
      <c r="N314" s="266"/>
      <c r="O314" s="267" t="e">
        <f aca="false">(N314/M314)*100</f>
        <v>#DIV/0!</v>
      </c>
    </row>
    <row r="315" s="21" customFormat="true" ht="46.15" hidden="true" customHeight="false" outlineLevel="0" collapsed="false">
      <c r="A315" s="108" t="s">
        <v>928</v>
      </c>
      <c r="B315" s="108" t="s">
        <v>963</v>
      </c>
      <c r="C315" s="108" t="s">
        <v>1760</v>
      </c>
      <c r="D315" s="265"/>
      <c r="E315" s="266"/>
      <c r="F315" s="267" t="e">
        <f aca="false">(E315/D315)*100</f>
        <v>#DIV/0!</v>
      </c>
      <c r="G315" s="265"/>
      <c r="H315" s="266"/>
      <c r="I315" s="267" t="e">
        <f aca="false">(H315/G315)*100</f>
        <v>#DIV/0!</v>
      </c>
      <c r="J315" s="266"/>
      <c r="K315" s="266"/>
      <c r="L315" s="267" t="e">
        <f aca="false">(K315/J315)*100</f>
        <v>#DIV/0!</v>
      </c>
      <c r="M315" s="265"/>
      <c r="N315" s="266"/>
      <c r="O315" s="267" t="e">
        <f aca="false">(N315/M315)*100</f>
        <v>#DIV/0!</v>
      </c>
    </row>
    <row r="316" s="21" customFormat="true" ht="46.15" hidden="true" customHeight="false" outlineLevel="0" collapsed="false">
      <c r="A316" s="108" t="s">
        <v>928</v>
      </c>
      <c r="B316" s="108" t="s">
        <v>963</v>
      </c>
      <c r="C316" s="108" t="s">
        <v>1762</v>
      </c>
      <c r="D316" s="265"/>
      <c r="E316" s="266"/>
      <c r="F316" s="267" t="e">
        <f aca="false">(E316/D316)*100</f>
        <v>#DIV/0!</v>
      </c>
      <c r="G316" s="265"/>
      <c r="H316" s="266"/>
      <c r="I316" s="267" t="e">
        <f aca="false">(H316/G316)*100</f>
        <v>#DIV/0!</v>
      </c>
      <c r="J316" s="266"/>
      <c r="K316" s="266"/>
      <c r="L316" s="267" t="e">
        <f aca="false">(K316/J316)*100</f>
        <v>#DIV/0!</v>
      </c>
      <c r="M316" s="265"/>
      <c r="N316" s="266"/>
      <c r="O316" s="267" t="e">
        <f aca="false">(N316/M316)*100</f>
        <v>#DIV/0!</v>
      </c>
    </row>
    <row r="317" s="21" customFormat="true" ht="28.1" hidden="true" customHeight="false" outlineLevel="0" collapsed="false">
      <c r="A317" s="108" t="s">
        <v>928</v>
      </c>
      <c r="B317" s="108" t="s">
        <v>929</v>
      </c>
      <c r="C317" s="108" t="s">
        <v>1764</v>
      </c>
      <c r="D317" s="265"/>
      <c r="E317" s="266"/>
      <c r="F317" s="267" t="e">
        <f aca="false">(E317/D317)*100</f>
        <v>#DIV/0!</v>
      </c>
      <c r="G317" s="265"/>
      <c r="H317" s="266"/>
      <c r="I317" s="267" t="e">
        <f aca="false">(H317/G317)*100</f>
        <v>#DIV/0!</v>
      </c>
      <c r="J317" s="266"/>
      <c r="K317" s="266"/>
      <c r="L317" s="267" t="e">
        <f aca="false">(K317/J317)*100</f>
        <v>#DIV/0!</v>
      </c>
      <c r="M317" s="265"/>
      <c r="N317" s="266"/>
      <c r="O317" s="267" t="e">
        <f aca="false">(N317/M317)*100</f>
        <v>#DIV/0!</v>
      </c>
    </row>
    <row r="318" s="21" customFormat="true" ht="46.15" hidden="true" customHeight="false" outlineLevel="0" collapsed="false">
      <c r="A318" s="108" t="s">
        <v>928</v>
      </c>
      <c r="B318" s="108" t="s">
        <v>963</v>
      </c>
      <c r="C318" s="108" t="s">
        <v>1766</v>
      </c>
      <c r="D318" s="265"/>
      <c r="E318" s="266"/>
      <c r="F318" s="267" t="e">
        <f aca="false">(E318/D318)*100</f>
        <v>#DIV/0!</v>
      </c>
      <c r="G318" s="265"/>
      <c r="H318" s="266"/>
      <c r="I318" s="267" t="e">
        <f aca="false">(H318/G318)*100</f>
        <v>#DIV/0!</v>
      </c>
      <c r="J318" s="266"/>
      <c r="K318" s="266"/>
      <c r="L318" s="267" t="e">
        <f aca="false">(K318/J318)*100</f>
        <v>#DIV/0!</v>
      </c>
      <c r="M318" s="265"/>
      <c r="N318" s="266"/>
      <c r="O318" s="267" t="e">
        <f aca="false">(N318/M318)*100</f>
        <v>#DIV/0!</v>
      </c>
    </row>
    <row r="319" customFormat="false" ht="28.1" hidden="true" customHeight="false" outlineLevel="0" collapsed="false">
      <c r="A319" s="127" t="s">
        <v>928</v>
      </c>
      <c r="B319" s="128" t="s">
        <v>303</v>
      </c>
      <c r="C319" s="127" t="s">
        <v>1768</v>
      </c>
      <c r="D319" s="260"/>
      <c r="E319" s="261"/>
      <c r="F319" s="381" t="e">
        <f aca="false">(E319/D319)*100</f>
        <v>#DIV/0!</v>
      </c>
      <c r="G319" s="263"/>
      <c r="H319" s="264"/>
      <c r="I319" s="382" t="e">
        <f aca="false">(H319/G319)*100</f>
        <v>#DIV/0!</v>
      </c>
      <c r="J319" s="264"/>
      <c r="K319" s="264"/>
      <c r="L319" s="382" t="e">
        <f aca="false">(K319/J319)*100</f>
        <v>#DIV/0!</v>
      </c>
      <c r="M319" s="263"/>
      <c r="N319" s="264"/>
      <c r="O319" s="382" t="e">
        <f aca="false">(N319/M319)*100</f>
        <v>#DIV/0!</v>
      </c>
    </row>
    <row r="320" customFormat="false" ht="28.1" hidden="true" customHeight="false" outlineLevel="0" collapsed="false">
      <c r="A320" s="127" t="s">
        <v>928</v>
      </c>
      <c r="B320" s="128" t="s">
        <v>946</v>
      </c>
      <c r="C320" s="127" t="s">
        <v>1770</v>
      </c>
      <c r="D320" s="260"/>
      <c r="E320" s="261"/>
      <c r="F320" s="381" t="e">
        <f aca="false">(E320/D320)*100</f>
        <v>#DIV/0!</v>
      </c>
      <c r="G320" s="263"/>
      <c r="H320" s="264"/>
      <c r="I320" s="382" t="e">
        <f aca="false">(H320/G320)*100</f>
        <v>#DIV/0!</v>
      </c>
      <c r="J320" s="264"/>
      <c r="K320" s="264"/>
      <c r="L320" s="382" t="e">
        <f aca="false">(K320/J320)*100</f>
        <v>#DIV/0!</v>
      </c>
      <c r="M320" s="263"/>
      <c r="N320" s="264"/>
      <c r="O320" s="382" t="e">
        <f aca="false">(N320/M320)*100</f>
        <v>#DIV/0!</v>
      </c>
    </row>
    <row r="321" s="21" customFormat="true" ht="28.1" hidden="true" customHeight="false" outlineLevel="0" collapsed="false">
      <c r="A321" s="108" t="s">
        <v>928</v>
      </c>
      <c r="B321" s="108" t="s">
        <v>988</v>
      </c>
      <c r="C321" s="108" t="s">
        <v>1772</v>
      </c>
      <c r="D321" s="265"/>
      <c r="E321" s="266"/>
      <c r="F321" s="267" t="e">
        <f aca="false">(E321/D321)*100</f>
        <v>#DIV/0!</v>
      </c>
      <c r="G321" s="265"/>
      <c r="H321" s="266"/>
      <c r="I321" s="267" t="e">
        <f aca="false">(H321/G321)*100</f>
        <v>#DIV/0!</v>
      </c>
      <c r="J321" s="266"/>
      <c r="K321" s="266"/>
      <c r="L321" s="267" t="e">
        <f aca="false">(K321/J321)*100</f>
        <v>#DIV/0!</v>
      </c>
      <c r="M321" s="265"/>
      <c r="N321" s="266"/>
      <c r="O321" s="267" t="e">
        <f aca="false">(N321/M321)*100</f>
        <v>#DIV/0!</v>
      </c>
    </row>
    <row r="322" s="21" customFormat="true" ht="28.1" hidden="true" customHeight="false" outlineLevel="0" collapsed="false">
      <c r="A322" s="108" t="s">
        <v>928</v>
      </c>
      <c r="B322" s="108" t="s">
        <v>992</v>
      </c>
      <c r="C322" s="108" t="s">
        <v>1774</v>
      </c>
      <c r="D322" s="265"/>
      <c r="E322" s="266"/>
      <c r="F322" s="267" t="e">
        <f aca="false">(E322/D322)*100</f>
        <v>#DIV/0!</v>
      </c>
      <c r="G322" s="265"/>
      <c r="H322" s="266"/>
      <c r="I322" s="267" t="e">
        <f aca="false">(H322/G322)*100</f>
        <v>#DIV/0!</v>
      </c>
      <c r="J322" s="266"/>
      <c r="K322" s="266"/>
      <c r="L322" s="267" t="e">
        <f aca="false">(K322/J322)*100</f>
        <v>#DIV/0!</v>
      </c>
      <c r="M322" s="265"/>
      <c r="N322" s="266"/>
      <c r="O322" s="267" t="e">
        <f aca="false">(N322/M322)*100</f>
        <v>#DIV/0!</v>
      </c>
    </row>
    <row r="323" customFormat="false" ht="28.1" hidden="true" customHeight="false" outlineLevel="0" collapsed="false">
      <c r="A323" s="108" t="s">
        <v>928</v>
      </c>
      <c r="B323" s="128" t="s">
        <v>252</v>
      </c>
      <c r="C323" s="108" t="s">
        <v>1776</v>
      </c>
      <c r="D323" s="260"/>
      <c r="E323" s="261"/>
      <c r="F323" s="262" t="e">
        <f aca="false">(E323/D323)*100</f>
        <v>#DIV/0!</v>
      </c>
      <c r="G323" s="263"/>
      <c r="H323" s="264"/>
      <c r="I323" s="267" t="e">
        <f aca="false">(H323/G323)*100</f>
        <v>#DIV/0!</v>
      </c>
      <c r="J323" s="264"/>
      <c r="K323" s="264"/>
      <c r="L323" s="267" t="e">
        <f aca="false">(K323/J323)*100</f>
        <v>#DIV/0!</v>
      </c>
      <c r="M323" s="263"/>
      <c r="N323" s="264"/>
      <c r="O323" s="267" t="e">
        <f aca="false">(N323/M323)*100</f>
        <v>#DIV/0!</v>
      </c>
    </row>
    <row r="324" customFormat="false" ht="28.1" hidden="true" customHeight="false" outlineLevel="0" collapsed="false">
      <c r="A324" s="127" t="s">
        <v>928</v>
      </c>
      <c r="B324" s="128" t="s">
        <v>972</v>
      </c>
      <c r="C324" s="127" t="s">
        <v>1778</v>
      </c>
      <c r="D324" s="260"/>
      <c r="E324" s="261"/>
      <c r="F324" s="381" t="e">
        <f aca="false">(E324/D324)*100</f>
        <v>#DIV/0!</v>
      </c>
      <c r="G324" s="263"/>
      <c r="H324" s="264"/>
      <c r="I324" s="382" t="e">
        <f aca="false">(H324/G324)*100</f>
        <v>#DIV/0!</v>
      </c>
      <c r="J324" s="264"/>
      <c r="K324" s="264"/>
      <c r="L324" s="382" t="e">
        <f aca="false">(K324/J324)*100</f>
        <v>#DIV/0!</v>
      </c>
      <c r="M324" s="263"/>
      <c r="N324" s="264"/>
      <c r="O324" s="382" t="e">
        <f aca="false">(N324/M324)*100</f>
        <v>#DIV/0!</v>
      </c>
    </row>
    <row r="325" s="21" customFormat="true" ht="28.1" hidden="true" customHeight="false" outlineLevel="0" collapsed="false">
      <c r="A325" s="108" t="s">
        <v>928</v>
      </c>
      <c r="B325" s="108" t="s">
        <v>929</v>
      </c>
      <c r="C325" s="108" t="s">
        <v>1780</v>
      </c>
      <c r="D325" s="265"/>
      <c r="E325" s="266"/>
      <c r="F325" s="267" t="e">
        <f aca="false">(E325/D325)*100</f>
        <v>#DIV/0!</v>
      </c>
      <c r="G325" s="265"/>
      <c r="H325" s="266"/>
      <c r="I325" s="267" t="e">
        <f aca="false">(H325/G325)*100</f>
        <v>#DIV/0!</v>
      </c>
      <c r="J325" s="266"/>
      <c r="K325" s="266"/>
      <c r="L325" s="267" t="e">
        <f aca="false">(K325/J325)*100</f>
        <v>#DIV/0!</v>
      </c>
      <c r="M325" s="265"/>
      <c r="N325" s="266"/>
      <c r="O325" s="267" t="e">
        <f aca="false">(N325/M325)*100</f>
        <v>#DIV/0!</v>
      </c>
    </row>
    <row r="326" s="21" customFormat="true" ht="28.1" hidden="true" customHeight="false" outlineLevel="0" collapsed="false">
      <c r="A326" s="108" t="s">
        <v>928</v>
      </c>
      <c r="B326" s="108" t="s">
        <v>992</v>
      </c>
      <c r="C326" s="108" t="s">
        <v>1782</v>
      </c>
      <c r="D326" s="265"/>
      <c r="E326" s="266"/>
      <c r="F326" s="267" t="e">
        <f aca="false">(E326/D326)*100</f>
        <v>#DIV/0!</v>
      </c>
      <c r="G326" s="265"/>
      <c r="H326" s="266"/>
      <c r="I326" s="267" t="e">
        <f aca="false">(H326/G326)*100</f>
        <v>#DIV/0!</v>
      </c>
      <c r="J326" s="266"/>
      <c r="K326" s="266"/>
      <c r="L326" s="267" t="e">
        <f aca="false">(K326/J326)*100</f>
        <v>#DIV/0!</v>
      </c>
      <c r="M326" s="265"/>
      <c r="N326" s="266"/>
      <c r="O326" s="267" t="e">
        <f aca="false">(N326/M326)*100</f>
        <v>#DIV/0!</v>
      </c>
    </row>
    <row r="327" customFormat="false" ht="37.5" hidden="true" customHeight="false" outlineLevel="0" collapsed="false">
      <c r="A327" s="127" t="s">
        <v>928</v>
      </c>
      <c r="B327" s="128" t="s">
        <v>181</v>
      </c>
      <c r="C327" s="127" t="s">
        <v>1847</v>
      </c>
      <c r="D327" s="260"/>
      <c r="E327" s="261"/>
      <c r="F327" s="381" t="e">
        <f aca="false">(E327/D327)*100</f>
        <v>#DIV/0!</v>
      </c>
      <c r="G327" s="263"/>
      <c r="H327" s="264"/>
      <c r="I327" s="382" t="e">
        <f aca="false">(H327/G327)*100</f>
        <v>#DIV/0!</v>
      </c>
      <c r="J327" s="264"/>
      <c r="K327" s="264"/>
      <c r="L327" s="382" t="e">
        <f aca="false">(K327/J327)*100</f>
        <v>#DIV/0!</v>
      </c>
      <c r="M327" s="263"/>
      <c r="N327" s="264"/>
      <c r="O327" s="382" t="e">
        <f aca="false">(N327/M327)*100</f>
        <v>#DIV/0!</v>
      </c>
    </row>
    <row r="328" s="21" customFormat="true" ht="28.1" hidden="true" customHeight="false" outlineLevel="0" collapsed="false">
      <c r="A328" s="108" t="s">
        <v>928</v>
      </c>
      <c r="B328" s="108" t="s">
        <v>988</v>
      </c>
      <c r="C328" s="108" t="s">
        <v>1786</v>
      </c>
      <c r="D328" s="265"/>
      <c r="E328" s="266"/>
      <c r="F328" s="267" t="e">
        <f aca="false">(E328/D328)*100</f>
        <v>#DIV/0!</v>
      </c>
      <c r="G328" s="265"/>
      <c r="H328" s="266"/>
      <c r="I328" s="267" t="e">
        <f aca="false">(H328/G328)*100</f>
        <v>#DIV/0!</v>
      </c>
      <c r="J328" s="266"/>
      <c r="K328" s="266"/>
      <c r="L328" s="267" t="e">
        <f aca="false">(K328/J328)*100</f>
        <v>#DIV/0!</v>
      </c>
      <c r="M328" s="265"/>
      <c r="N328" s="266"/>
      <c r="O328" s="267" t="e">
        <f aca="false">(N328/M328)*100</f>
        <v>#DIV/0!</v>
      </c>
    </row>
    <row r="329" s="21" customFormat="true" ht="28.1" hidden="true" customHeight="false" outlineLevel="0" collapsed="false">
      <c r="A329" s="108" t="s">
        <v>928</v>
      </c>
      <c r="B329" s="108" t="s">
        <v>988</v>
      </c>
      <c r="C329" s="108" t="s">
        <v>1788</v>
      </c>
      <c r="D329" s="265"/>
      <c r="E329" s="266"/>
      <c r="F329" s="267" t="e">
        <f aca="false">(E329/D329)*100</f>
        <v>#DIV/0!</v>
      </c>
      <c r="G329" s="265"/>
      <c r="H329" s="266"/>
      <c r="I329" s="267" t="e">
        <f aca="false">(H329/G329)*100</f>
        <v>#DIV/0!</v>
      </c>
      <c r="J329" s="266"/>
      <c r="K329" s="266"/>
      <c r="L329" s="267" t="e">
        <f aca="false">(K329/J329)*100</f>
        <v>#DIV/0!</v>
      </c>
      <c r="M329" s="265"/>
      <c r="N329" s="266"/>
      <c r="O329" s="267" t="e">
        <f aca="false">(N329/M329)*100</f>
        <v>#DIV/0!</v>
      </c>
    </row>
    <row r="330" customFormat="false" ht="37.5" hidden="true" customHeight="false" outlineLevel="0" collapsed="false">
      <c r="A330" s="127" t="s">
        <v>928</v>
      </c>
      <c r="B330" s="128" t="s">
        <v>181</v>
      </c>
      <c r="C330" s="127" t="s">
        <v>1848</v>
      </c>
      <c r="D330" s="260"/>
      <c r="E330" s="261"/>
      <c r="F330" s="381" t="e">
        <f aca="false">(E330/D330)*100</f>
        <v>#DIV/0!</v>
      </c>
      <c r="G330" s="263"/>
      <c r="H330" s="264"/>
      <c r="I330" s="382" t="e">
        <f aca="false">(H330/G330)*100</f>
        <v>#DIV/0!</v>
      </c>
      <c r="J330" s="264"/>
      <c r="K330" s="264"/>
      <c r="L330" s="382" t="e">
        <f aca="false">(K330/J330)*100</f>
        <v>#DIV/0!</v>
      </c>
      <c r="M330" s="263"/>
      <c r="N330" s="264"/>
      <c r="O330" s="382" t="e">
        <f aca="false">(N330/M330)*100</f>
        <v>#DIV/0!</v>
      </c>
    </row>
    <row r="331" s="21" customFormat="true" ht="28.1" hidden="true" customHeight="false" outlineLevel="0" collapsed="false">
      <c r="A331" s="108" t="s">
        <v>928</v>
      </c>
      <c r="B331" s="108" t="s">
        <v>929</v>
      </c>
      <c r="C331" s="108" t="s">
        <v>1792</v>
      </c>
      <c r="D331" s="265"/>
      <c r="E331" s="266"/>
      <c r="F331" s="267" t="e">
        <f aca="false">(E331/D331)*100</f>
        <v>#DIV/0!</v>
      </c>
      <c r="G331" s="265"/>
      <c r="H331" s="266"/>
      <c r="I331" s="267" t="e">
        <f aca="false">(H331/G331)*100</f>
        <v>#DIV/0!</v>
      </c>
      <c r="J331" s="266"/>
      <c r="K331" s="266"/>
      <c r="L331" s="267" t="e">
        <f aca="false">(K331/J331)*100</f>
        <v>#DIV/0!</v>
      </c>
      <c r="M331" s="265"/>
      <c r="N331" s="266"/>
      <c r="O331" s="267" t="e">
        <f aca="false">(N331/M331)*100</f>
        <v>#DIV/0!</v>
      </c>
    </row>
    <row r="332" s="21" customFormat="true" ht="46.15" hidden="true" customHeight="false" outlineLevel="0" collapsed="false">
      <c r="A332" s="108" t="s">
        <v>928</v>
      </c>
      <c r="B332" s="108" t="s">
        <v>963</v>
      </c>
      <c r="C332" s="108" t="s">
        <v>1794</v>
      </c>
      <c r="D332" s="265"/>
      <c r="E332" s="275"/>
      <c r="F332" s="267" t="e">
        <f aca="false">(E332/D332)*100</f>
        <v>#DIV/0!</v>
      </c>
      <c r="G332" s="274"/>
      <c r="H332" s="275"/>
      <c r="I332" s="267" t="e">
        <f aca="false">(H332/G332)*100</f>
        <v>#DIV/0!</v>
      </c>
      <c r="J332" s="275"/>
      <c r="K332" s="275"/>
      <c r="L332" s="267" t="e">
        <f aca="false">(K332/J332)*100</f>
        <v>#DIV/0!</v>
      </c>
      <c r="M332" s="274"/>
      <c r="N332" s="275"/>
      <c r="O332" s="267" t="e">
        <f aca="false">(N332/M332)*100</f>
        <v>#DIV/0!</v>
      </c>
    </row>
    <row r="333" s="21" customFormat="true" ht="46.15" hidden="true" customHeight="false" outlineLevel="0" collapsed="false">
      <c r="A333" s="108" t="s">
        <v>928</v>
      </c>
      <c r="B333" s="69" t="s">
        <v>963</v>
      </c>
      <c r="C333" s="69" t="s">
        <v>1796</v>
      </c>
      <c r="D333" s="274"/>
      <c r="E333" s="266"/>
      <c r="F333" s="267" t="e">
        <f aca="false">(E333/D333)*100</f>
        <v>#DIV/0!</v>
      </c>
      <c r="G333" s="265"/>
      <c r="H333" s="266"/>
      <c r="I333" s="267" t="e">
        <f aca="false">(H333/G333)*100</f>
        <v>#DIV/0!</v>
      </c>
      <c r="J333" s="266"/>
      <c r="K333" s="266"/>
      <c r="L333" s="267" t="e">
        <f aca="false">(K333/J333)*100</f>
        <v>#DIV/0!</v>
      </c>
      <c r="M333" s="265"/>
      <c r="N333" s="266"/>
      <c r="O333" s="267" t="e">
        <f aca="false">(N333/M333)*100</f>
        <v>#DIV/0!</v>
      </c>
    </row>
    <row r="334" s="21" customFormat="true" ht="37.5" hidden="true" customHeight="false" outlineLevel="0" collapsed="false">
      <c r="A334" s="108" t="s">
        <v>928</v>
      </c>
      <c r="B334" s="108" t="s">
        <v>1849</v>
      </c>
      <c r="C334" s="108" t="s">
        <v>1798</v>
      </c>
      <c r="D334" s="265"/>
      <c r="E334" s="266"/>
      <c r="F334" s="267" t="e">
        <f aca="false">(E334/D334)*100</f>
        <v>#DIV/0!</v>
      </c>
      <c r="G334" s="265"/>
      <c r="H334" s="266"/>
      <c r="I334" s="267" t="e">
        <f aca="false">(H334/G334)*100</f>
        <v>#DIV/0!</v>
      </c>
      <c r="J334" s="266"/>
      <c r="K334" s="266"/>
      <c r="L334" s="267" t="e">
        <f aca="false">(K334/J334)*100</f>
        <v>#DIV/0!</v>
      </c>
      <c r="M334" s="265"/>
      <c r="N334" s="266"/>
      <c r="O334" s="267" t="e">
        <f aca="false">(N334/M334)*100</f>
        <v>#DIV/0!</v>
      </c>
    </row>
    <row r="335" s="21" customFormat="true" ht="46.15" hidden="true" customHeight="false" outlineLevel="0" collapsed="false">
      <c r="A335" s="108" t="s">
        <v>928</v>
      </c>
      <c r="B335" s="108" t="s">
        <v>963</v>
      </c>
      <c r="C335" s="108" t="s">
        <v>1800</v>
      </c>
      <c r="D335" s="265"/>
      <c r="E335" s="266"/>
      <c r="F335" s="267" t="e">
        <f aca="false">(E335/D335)*100</f>
        <v>#DIV/0!</v>
      </c>
      <c r="G335" s="265"/>
      <c r="H335" s="266"/>
      <c r="I335" s="267" t="e">
        <f aca="false">(H335/G335)*100</f>
        <v>#DIV/0!</v>
      </c>
      <c r="J335" s="266"/>
      <c r="K335" s="266"/>
      <c r="L335" s="267" t="e">
        <f aca="false">(K335/J335)*100</f>
        <v>#DIV/0!</v>
      </c>
      <c r="M335" s="265"/>
      <c r="N335" s="266"/>
      <c r="O335" s="267" t="e">
        <f aca="false">(N335/M335)*100</f>
        <v>#DIV/0!</v>
      </c>
    </row>
    <row r="336" s="174" customFormat="true" ht="37.5" hidden="true" customHeight="false" outlineLevel="0" collapsed="false">
      <c r="A336" s="106" t="s">
        <v>928</v>
      </c>
      <c r="B336" s="106" t="s">
        <v>954</v>
      </c>
      <c r="C336" s="106" t="s">
        <v>1802</v>
      </c>
      <c r="D336" s="296"/>
      <c r="E336" s="414"/>
      <c r="F336" s="295" t="e">
        <f aca="false">(E336/D336)*100</f>
        <v>#DIV/0!</v>
      </c>
      <c r="G336" s="415"/>
      <c r="H336" s="414"/>
      <c r="I336" s="295" t="e">
        <f aca="false">(H336/G336)*100</f>
        <v>#DIV/0!</v>
      </c>
      <c r="J336" s="414"/>
      <c r="K336" s="414"/>
      <c r="L336" s="295" t="e">
        <f aca="false">(K336/J336)*100</f>
        <v>#DIV/0!</v>
      </c>
      <c r="M336" s="415"/>
      <c r="N336" s="414"/>
      <c r="O336" s="295" t="e">
        <f aca="false">(N336/M336)*100</f>
        <v>#DIV/0!</v>
      </c>
    </row>
    <row r="337" customFormat="false" ht="37.5" hidden="true" customHeight="false" outlineLevel="0" collapsed="false">
      <c r="A337" s="416" t="s">
        <v>589</v>
      </c>
      <c r="B337" s="417" t="s">
        <v>356</v>
      </c>
      <c r="C337" s="109" t="s">
        <v>1805</v>
      </c>
      <c r="D337" s="362"/>
      <c r="E337" s="363"/>
      <c r="F337" s="381" t="e">
        <f aca="false">(E337/D337)*100</f>
        <v>#DIV/0!</v>
      </c>
      <c r="G337" s="365"/>
      <c r="H337" s="363"/>
      <c r="I337" s="382" t="e">
        <f aca="false">(H337/G337)*100</f>
        <v>#DIV/0!</v>
      </c>
      <c r="J337" s="363"/>
      <c r="K337" s="363"/>
      <c r="L337" s="382" t="e">
        <f aca="false">(K337/J337)*100</f>
        <v>#DIV/0!</v>
      </c>
      <c r="M337" s="365"/>
      <c r="N337" s="363"/>
      <c r="O337" s="382" t="e">
        <f aca="false">(N337/M337)*100</f>
        <v>#DIV/0!</v>
      </c>
    </row>
    <row r="338" customFormat="false" ht="37.5" hidden="true" customHeight="false" outlineLevel="0" collapsed="false">
      <c r="A338" s="418" t="s">
        <v>332</v>
      </c>
      <c r="B338" s="361" t="s">
        <v>1851</v>
      </c>
      <c r="C338" s="419" t="s">
        <v>1806</v>
      </c>
      <c r="D338" s="420"/>
      <c r="E338" s="421"/>
      <c r="F338" s="381" t="e">
        <f aca="false">(E338/D338)*100</f>
        <v>#DIV/0!</v>
      </c>
      <c r="G338" s="420"/>
      <c r="H338" s="421"/>
      <c r="I338" s="382" t="e">
        <f aca="false">(H338/G338)*100</f>
        <v>#DIV/0!</v>
      </c>
      <c r="J338" s="421"/>
      <c r="K338" s="363"/>
      <c r="L338" s="382" t="e">
        <f aca="false">(K338/J338)*100</f>
        <v>#DIV/0!</v>
      </c>
      <c r="M338" s="420"/>
      <c r="N338" s="421"/>
      <c r="O338" s="382" t="e">
        <f aca="false">(N338/M338)*100</f>
        <v>#DIV/0!</v>
      </c>
    </row>
    <row r="339" customFormat="false" ht="37.5" hidden="true" customHeight="false" outlineLevel="0" collapsed="false">
      <c r="A339" s="422" t="s">
        <v>853</v>
      </c>
      <c r="B339" s="422" t="s">
        <v>1851</v>
      </c>
      <c r="D339" s="362"/>
      <c r="E339" s="363"/>
      <c r="F339" s="381" t="e">
        <f aca="false">(E339/D339)*100</f>
        <v>#DIV/0!</v>
      </c>
      <c r="G339" s="364"/>
      <c r="H339" s="423"/>
      <c r="I339" s="382" t="e">
        <f aca="false">(H339/G339)*100</f>
        <v>#DIV/0!</v>
      </c>
      <c r="J339" s="363"/>
      <c r="K339" s="363"/>
      <c r="L339" s="382" t="e">
        <f aca="false">(K339/J339)*100</f>
        <v>#DIV/0!</v>
      </c>
      <c r="M339" s="365"/>
      <c r="N339" s="363"/>
      <c r="O339" s="382" t="e">
        <f aca="false">(N339/M339)*100</f>
        <v>#DIV/0!</v>
      </c>
    </row>
    <row r="340" s="21" customFormat="true" ht="28.1" hidden="true" customHeight="false" outlineLevel="0" collapsed="false">
      <c r="A340" s="10" t="s">
        <v>332</v>
      </c>
      <c r="B340" s="108" t="s">
        <v>390</v>
      </c>
      <c r="C340" s="194" t="s">
        <v>1810</v>
      </c>
      <c r="D340" s="424"/>
      <c r="E340" s="359"/>
      <c r="F340" s="267" t="e">
        <f aca="false">(E340/D340)*100</f>
        <v>#DIV/0!</v>
      </c>
      <c r="G340" s="358"/>
      <c r="H340" s="359"/>
      <c r="I340" s="267" t="n">
        <v>0</v>
      </c>
      <c r="J340" s="359"/>
      <c r="K340" s="359"/>
      <c r="L340" s="267" t="e">
        <f aca="false">(K340/J340)*100</f>
        <v>#DIV/0!</v>
      </c>
      <c r="M340" s="358"/>
      <c r="N340" s="359"/>
      <c r="O340" s="267" t="n">
        <v>50</v>
      </c>
    </row>
    <row r="341" customFormat="false" ht="28.1" hidden="true" customHeight="false" outlineLevel="0" collapsed="false">
      <c r="A341" s="425" t="s">
        <v>405</v>
      </c>
      <c r="B341" s="107" t="s">
        <v>1038</v>
      </c>
      <c r="C341" s="194" t="s">
        <v>1812</v>
      </c>
      <c r="D341" s="367"/>
      <c r="E341" s="368"/>
      <c r="F341" s="426" t="e">
        <f aca="false">(E341/D341)*100</f>
        <v>#DIV/0!</v>
      </c>
      <c r="G341" s="370"/>
      <c r="H341" s="368"/>
      <c r="I341" s="427" t="e">
        <f aca="false">(H341/G341)*100</f>
        <v>#DIV/0!</v>
      </c>
      <c r="J341" s="368"/>
      <c r="K341" s="368"/>
      <c r="L341" s="427" t="e">
        <f aca="false">(K341/J341)*100</f>
        <v>#DIV/0!</v>
      </c>
      <c r="M341" s="370"/>
      <c r="N341" s="368"/>
      <c r="O341" s="427" t="e">
        <f aca="false">(N341/M341)*100</f>
        <v>#DIV/0!</v>
      </c>
    </row>
    <row r="342" s="174" customFormat="true" ht="37.5" hidden="true" customHeight="false" outlineLevel="0" collapsed="false">
      <c r="A342" s="106" t="s">
        <v>332</v>
      </c>
      <c r="B342" s="45" t="s">
        <v>356</v>
      </c>
      <c r="C342" s="157" t="s">
        <v>1806</v>
      </c>
      <c r="D342" s="238"/>
    </row>
    <row r="343" s="343" customFormat="true" ht="28.1" hidden="true" customHeight="false" outlineLevel="0" collapsed="false">
      <c r="A343" s="106" t="s">
        <v>589</v>
      </c>
      <c r="B343" s="45" t="s">
        <v>1850</v>
      </c>
      <c r="C343" s="392" t="s">
        <v>1805</v>
      </c>
      <c r="D343" s="392"/>
      <c r="L343" s="343" t="n">
        <v>39.13</v>
      </c>
      <c r="O343" s="343" t="n">
        <v>100</v>
      </c>
    </row>
    <row r="344" customFormat="false" ht="28.1" hidden="true" customHeight="false" outlineLevel="0" collapsed="false">
      <c r="A344" s="108" t="s">
        <v>93</v>
      </c>
      <c r="B344" s="108" t="s">
        <v>118</v>
      </c>
      <c r="C344" s="108" t="s">
        <v>1134</v>
      </c>
      <c r="D344" s="265"/>
      <c r="E344" s="266"/>
      <c r="F344" s="267" t="e">
        <f aca="false">(E344/D344)*100</f>
        <v>#DIV/0!</v>
      </c>
      <c r="G344" s="265"/>
      <c r="H344" s="266"/>
      <c r="I344" s="267" t="e">
        <f aca="false">(H344/G344)*100</f>
        <v>#DIV/0!</v>
      </c>
      <c r="J344" s="266"/>
      <c r="K344" s="266"/>
      <c r="L344" s="267" t="e">
        <f aca="false">(K344/J344)*100</f>
        <v>#DIV/0!</v>
      </c>
      <c r="M344" s="265"/>
      <c r="N344" s="266"/>
      <c r="O344" s="267" t="e">
        <f aca="false">(N344/M344)*100</f>
        <v>#DIV/0!</v>
      </c>
    </row>
    <row r="345" customFormat="false" ht="37.5" hidden="true" customHeight="false" outlineLevel="0" collapsed="false">
      <c r="A345" s="108" t="s">
        <v>589</v>
      </c>
      <c r="B345" s="259" t="s">
        <v>240</v>
      </c>
      <c r="C345" s="127" t="s">
        <v>1494</v>
      </c>
      <c r="D345" s="260"/>
      <c r="E345" s="280"/>
      <c r="F345" s="262" t="e">
        <f aca="false">(E345/D345)*100</f>
        <v>#DIV/0!</v>
      </c>
      <c r="G345" s="263"/>
      <c r="H345" s="280"/>
      <c r="I345" s="267" t="e">
        <f aca="false">(H345/G345)*100</f>
        <v>#DIV/0!</v>
      </c>
      <c r="J345" s="280"/>
      <c r="K345" s="264"/>
      <c r="L345" s="267" t="e">
        <f aca="false">(K345/J345)*100</f>
        <v>#DIV/0!</v>
      </c>
      <c r="M345" s="263"/>
      <c r="N345" s="264"/>
      <c r="O345" s="267" t="e">
        <f aca="false">(N345/M345)*100</f>
        <v>#DIV/0!</v>
      </c>
    </row>
    <row r="346" customFormat="false" ht="28.1" hidden="true" customHeight="false" outlineLevel="0" collapsed="false">
      <c r="A346" s="108" t="s">
        <v>589</v>
      </c>
      <c r="B346" s="259" t="s">
        <v>632</v>
      </c>
      <c r="C346" s="108" t="s">
        <v>1484</v>
      </c>
      <c r="D346" s="298"/>
      <c r="E346" s="280"/>
      <c r="F346" s="262" t="e">
        <f aca="false">(E346/D346)*100</f>
        <v>#DIV/0!</v>
      </c>
      <c r="G346" s="263"/>
      <c r="H346" s="263"/>
      <c r="I346" s="267" t="e">
        <f aca="false">(H346/G346)*100</f>
        <v>#DIV/0!</v>
      </c>
      <c r="J346" s="280"/>
      <c r="K346" s="264"/>
      <c r="L346" s="267" t="e">
        <f aca="false">(K346/J346)*100</f>
        <v>#DIV/0!</v>
      </c>
      <c r="M346" s="263"/>
      <c r="N346" s="264"/>
      <c r="O346" s="267" t="e">
        <f aca="false">(N346/M346)*100</f>
        <v>#DIV/0!</v>
      </c>
    </row>
    <row r="347" customFormat="false" ht="37.5" hidden="true" customHeight="false" outlineLevel="0" collapsed="false">
      <c r="A347" s="108" t="s">
        <v>808</v>
      </c>
      <c r="B347" s="259" t="s">
        <v>1845</v>
      </c>
      <c r="C347" s="127" t="s">
        <v>1680</v>
      </c>
    </row>
    <row r="348" customFormat="false" ht="12.8" hidden="false" customHeight="false" outlineLevel="0" collapsed="false">
      <c r="J348" s="0" t="s">
        <v>1818</v>
      </c>
    </row>
  </sheetData>
  <autoFilter ref="A1:O347">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M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3" activeCellId="1" sqref="AJ284:AJ299 H3"/>
    </sheetView>
  </sheetViews>
  <sheetFormatPr defaultRowHeight="12.75" zeroHeight="false" outlineLevelRow="0" outlineLevelCol="0"/>
  <cols>
    <col collapsed="false" customWidth="true" hidden="false" outlineLevel="0" max="2" min="1" style="343" width="38.43"/>
    <col collapsed="false" customWidth="true" hidden="false" outlineLevel="0" max="3" min="3" style="343" width="37.98"/>
    <col collapsed="false" customWidth="true" hidden="false" outlineLevel="0" max="4" min="4" style="343" width="17.29"/>
    <col collapsed="false" customWidth="true" hidden="false" outlineLevel="0" max="5" min="5" style="343" width="15.29"/>
    <col collapsed="false" customWidth="true" hidden="false" outlineLevel="0" max="6" min="6" style="343" width="12.42"/>
    <col collapsed="false" customWidth="true" hidden="false" outlineLevel="0" max="7" min="7" style="343" width="55.86"/>
    <col collapsed="false" customWidth="true" hidden="false" outlineLevel="0" max="8" min="8" style="343" width="31.57"/>
    <col collapsed="false" customWidth="true" hidden="false" outlineLevel="0" max="9" min="9" style="343" width="38.7"/>
    <col collapsed="false" customWidth="true" hidden="false" outlineLevel="0" max="10" min="10" style="343" width="16.41"/>
    <col collapsed="false" customWidth="true" hidden="false" outlineLevel="0" max="11" min="11" style="343" width="16.57"/>
    <col collapsed="false" customWidth="true" hidden="false" outlineLevel="0" max="12" min="12" style="343" width="25.57"/>
    <col collapsed="false" customWidth="true" hidden="false" outlineLevel="0" max="1025" min="13" style="343" width="9.13"/>
  </cols>
  <sheetData>
    <row r="1" customFormat="false" ht="26.25" hidden="false" customHeight="false" outlineLevel="0" collapsed="false">
      <c r="A1" s="428" t="s">
        <v>1866</v>
      </c>
      <c r="B1" s="428" t="s">
        <v>1867</v>
      </c>
      <c r="C1" s="428" t="s">
        <v>1868</v>
      </c>
      <c r="D1" s="428" t="s">
        <v>1869</v>
      </c>
      <c r="E1" s="429" t="s">
        <v>1870</v>
      </c>
      <c r="F1" s="428" t="s">
        <v>1871</v>
      </c>
      <c r="G1" s="428" t="s">
        <v>1872</v>
      </c>
      <c r="H1" s="428" t="s">
        <v>1873</v>
      </c>
      <c r="I1" s="428" t="s">
        <v>1874</v>
      </c>
      <c r="J1" s="428" t="s">
        <v>1875</v>
      </c>
      <c r="K1" s="428" t="s">
        <v>1876</v>
      </c>
      <c r="L1" s="428" t="s">
        <v>1877</v>
      </c>
      <c r="M1" s="153" t="s">
        <v>1878</v>
      </c>
    </row>
    <row r="2" customFormat="false" ht="12.8" hidden="false" customHeight="false" outlineLevel="0" collapsed="false">
      <c r="A2" s="343" t="s">
        <v>1879</v>
      </c>
      <c r="B2" s="108" t="s">
        <v>1680</v>
      </c>
      <c r="C2" s="343" t="s">
        <v>1880</v>
      </c>
      <c r="D2" s="343" t="s">
        <v>1881</v>
      </c>
      <c r="E2" s="343" t="s">
        <v>31</v>
      </c>
      <c r="F2" s="343" t="s">
        <v>264</v>
      </c>
      <c r="G2" s="343" t="s">
        <v>1882</v>
      </c>
      <c r="H2" s="343" t="s">
        <v>1883</v>
      </c>
      <c r="I2" s="343" t="s">
        <v>1884</v>
      </c>
      <c r="J2" s="430" t="n">
        <v>43651</v>
      </c>
      <c r="K2" s="430" t="n">
        <v>43654</v>
      </c>
      <c r="L2" s="343" t="s">
        <v>1885</v>
      </c>
      <c r="M2" s="343" t="s">
        <v>1886</v>
      </c>
    </row>
    <row r="3" customFormat="false" ht="12.8" hidden="false" customHeight="false" outlineLevel="0" collapsed="false">
      <c r="J3" s="430"/>
      <c r="K3" s="430"/>
    </row>
    <row r="11" customFormat="false" ht="36" hidden="false" customHeight="true" outlineLevel="0" collapsed="false"/>
    <row r="12" customFormat="false" ht="23.25" hidden="false" customHeight="true" outlineLevel="0" collapsed="false"/>
    <row r="32" customFormat="false" ht="53.45" hidden="false" customHeight="true" outlineLevel="0" collapsed="false"/>
    <row r="34" customFormat="false" ht="13.5" hidden="false" customHeight="false" outlineLevel="0" collapsed="false"/>
    <row r="68" customFormat="false" ht="54.75" hidden="false" customHeight="true" outlineLevel="0" collapsed="false"/>
    <row r="79" customFormat="false" ht="23.25" hidden="false" customHeight="true" outlineLevel="0" collapsed="false"/>
    <row r="80" customFormat="false" ht="22.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DR3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J284:AJ299 A1"/>
    </sheetView>
  </sheetViews>
  <sheetFormatPr defaultRowHeight="12.75" zeroHeight="false" outlineLevelRow="0" outlineLevelCol="0"/>
  <cols>
    <col collapsed="false" customWidth="true" hidden="false" outlineLevel="0" max="1" min="1" style="110" width="8.71"/>
    <col collapsed="false" customWidth="true" hidden="false" outlineLevel="0" max="2" min="2" style="110" width="20.42"/>
    <col collapsed="false" customWidth="true" hidden="false" outlineLevel="0" max="3" min="3" style="111" width="14.69"/>
    <col collapsed="false" customWidth="true" hidden="false" outlineLevel="0" max="4" min="4" style="110" width="44.14"/>
    <col collapsed="false" customWidth="true" hidden="false" outlineLevel="0" max="5" min="5" style="112" width="15.42"/>
    <col collapsed="false" customWidth="true" hidden="false" outlineLevel="0" max="6" min="6" style="112" width="12.42"/>
    <col collapsed="false" customWidth="true" hidden="false" outlineLevel="0" max="7" min="7" style="112" width="14.15"/>
    <col collapsed="false" customWidth="true" hidden="false" outlineLevel="0" max="8" min="8" style="112" width="12.42"/>
    <col collapsed="false" customWidth="true" hidden="false" outlineLevel="0" max="9" min="9" style="112" width="9.13"/>
    <col collapsed="false" customWidth="true" hidden="false" outlineLevel="0" max="10" min="10" style="112" width="27.99"/>
    <col collapsed="false" customWidth="true" hidden="false" outlineLevel="0" max="11" min="11" style="112" width="9.71"/>
    <col collapsed="false" customWidth="true" hidden="false" outlineLevel="0" max="12" min="12" style="112" width="10.71"/>
    <col collapsed="false" customWidth="true" hidden="false" outlineLevel="0" max="13" min="13" style="112" width="12.42"/>
    <col collapsed="false" customWidth="true" hidden="false" outlineLevel="0" max="14" min="14" style="112" width="9.71"/>
    <col collapsed="false" customWidth="true" hidden="false" outlineLevel="0" max="15" min="15" style="112" width="13.7"/>
    <col collapsed="false" customWidth="true" hidden="false" outlineLevel="0" max="16" min="16" style="112" width="8.29"/>
    <col collapsed="false" customWidth="true" hidden="false" outlineLevel="0" max="17" min="17" style="112" width="9"/>
    <col collapsed="false" customWidth="true" hidden="false" outlineLevel="0" max="18" min="18" style="112" width="12.57"/>
    <col collapsed="false" customWidth="true" hidden="false" outlineLevel="0" max="19" min="19" style="112" width="17.59"/>
    <col collapsed="false" customWidth="true" hidden="false" outlineLevel="0" max="20" min="20" style="112" width="10.42"/>
    <col collapsed="false" customWidth="true" hidden="false" outlineLevel="0" max="21" min="21" style="112" width="11.71"/>
    <col collapsed="false" customWidth="true" hidden="false" outlineLevel="0" max="22" min="22" style="112" width="10.42"/>
    <col collapsed="false" customWidth="true" hidden="false" outlineLevel="0" max="23" min="23" style="112" width="19.14"/>
    <col collapsed="false" customWidth="true" hidden="false" outlineLevel="0" max="24" min="24" style="112" width="12.71"/>
    <col collapsed="false" customWidth="true" hidden="false" outlineLevel="0" max="25" min="25" style="112" width="13.7"/>
    <col collapsed="false" customWidth="true" hidden="false" outlineLevel="0" max="26" min="26" style="112" width="18.42"/>
    <col collapsed="false" customWidth="true" hidden="false" outlineLevel="0" max="27" min="27" style="112" width="16.87"/>
    <col collapsed="false" customWidth="true" hidden="false" outlineLevel="0" max="28" min="28" style="112" width="28.86"/>
    <col collapsed="false" customWidth="true" hidden="false" outlineLevel="0" max="29" min="29" style="112" width="16.87"/>
    <col collapsed="false" customWidth="true" hidden="false" outlineLevel="0" max="30" min="30" style="112" width="21.29"/>
    <col collapsed="false" customWidth="true" hidden="false" outlineLevel="0" max="31" min="31" style="112" width="23.42"/>
    <col collapsed="false" customWidth="true" hidden="false" outlineLevel="0" max="32" min="32" style="112" width="16.41"/>
    <col collapsed="false" customWidth="true" hidden="false" outlineLevel="0" max="33" min="33" style="112" width="12.29"/>
    <col collapsed="false" customWidth="true" hidden="false" outlineLevel="0" max="36" min="34" style="112" width="10"/>
    <col collapsed="false" customWidth="true" hidden="false" outlineLevel="0" max="37" min="37" style="112" width="11.14"/>
    <col collapsed="false" customWidth="true" hidden="false" outlineLevel="0" max="38" min="38" style="112" width="14.28"/>
    <col collapsed="false" customWidth="true" hidden="false" outlineLevel="0" max="39" min="39" style="112" width="15"/>
    <col collapsed="false" customWidth="true" hidden="false" outlineLevel="0" max="40" min="40" style="112" width="15.42"/>
    <col collapsed="false" customWidth="true" hidden="false" outlineLevel="0" max="41" min="41" style="112" width="17.29"/>
    <col collapsed="false" customWidth="true" hidden="false" outlineLevel="0" max="42" min="42" style="112" width="37.98"/>
    <col collapsed="false" customWidth="true" hidden="false" outlineLevel="0" max="43" min="43" style="114" width="27.42"/>
    <col collapsed="false" customWidth="true" hidden="false" outlineLevel="0" max="1025" min="44" style="114" width="9.13"/>
  </cols>
  <sheetData>
    <row r="1" customFormat="false" ht="78" hidden="false" customHeight="true" outlineLevel="0" collapsed="false">
      <c r="A1" s="244" t="s">
        <v>0</v>
      </c>
      <c r="B1" s="244" t="s">
        <v>1</v>
      </c>
      <c r="C1" s="115" t="s">
        <v>1041</v>
      </c>
      <c r="D1" s="244" t="s">
        <v>1042</v>
      </c>
      <c r="E1" s="115" t="s">
        <v>1043</v>
      </c>
      <c r="F1" s="115" t="s">
        <v>1044</v>
      </c>
      <c r="G1" s="115" t="s">
        <v>1045</v>
      </c>
      <c r="H1" s="115" t="s">
        <v>1046</v>
      </c>
      <c r="I1" s="115" t="s">
        <v>1047</v>
      </c>
      <c r="J1" s="115" t="s">
        <v>1048</v>
      </c>
      <c r="K1" s="115" t="s">
        <v>1049</v>
      </c>
      <c r="L1" s="115" t="s">
        <v>1050</v>
      </c>
      <c r="M1" s="115" t="s">
        <v>1051</v>
      </c>
      <c r="N1" s="115" t="s">
        <v>1052</v>
      </c>
      <c r="O1" s="115" t="s">
        <v>1053</v>
      </c>
      <c r="P1" s="115" t="s">
        <v>1054</v>
      </c>
      <c r="Q1" s="115" t="s">
        <v>1055</v>
      </c>
      <c r="R1" s="115" t="s">
        <v>1056</v>
      </c>
      <c r="S1" s="115" t="s">
        <v>1057</v>
      </c>
      <c r="T1" s="115" t="s">
        <v>1058</v>
      </c>
      <c r="U1" s="115" t="s">
        <v>1059</v>
      </c>
      <c r="V1" s="115" t="s">
        <v>1060</v>
      </c>
      <c r="W1" s="115" t="s">
        <v>1061</v>
      </c>
      <c r="X1" s="115" t="s">
        <v>1062</v>
      </c>
      <c r="Y1" s="115" t="s">
        <v>1063</v>
      </c>
      <c r="Z1" s="115" t="s">
        <v>1064</v>
      </c>
      <c r="AA1" s="115" t="s">
        <v>1065</v>
      </c>
      <c r="AB1" s="115" t="s">
        <v>1066</v>
      </c>
      <c r="AC1" s="115" t="s">
        <v>1067</v>
      </c>
      <c r="AD1" s="115" t="s">
        <v>1068</v>
      </c>
      <c r="AE1" s="115" t="s">
        <v>1069</v>
      </c>
      <c r="AF1" s="115" t="s">
        <v>1070</v>
      </c>
      <c r="AG1" s="115" t="s">
        <v>1071</v>
      </c>
      <c r="AH1" s="115" t="s">
        <v>1072</v>
      </c>
      <c r="AI1" s="115" t="s">
        <v>1073</v>
      </c>
      <c r="AJ1" s="115" t="s">
        <v>1074</v>
      </c>
      <c r="AK1" s="115" t="s">
        <v>1075</v>
      </c>
      <c r="AL1" s="115" t="s">
        <v>1076</v>
      </c>
      <c r="AM1" s="115" t="s">
        <v>1077</v>
      </c>
      <c r="AN1" s="115" t="s">
        <v>1078</v>
      </c>
      <c r="AO1" s="115" t="s">
        <v>1079</v>
      </c>
      <c r="AP1" s="115" t="s">
        <v>1080</v>
      </c>
      <c r="AQ1" s="431"/>
    </row>
    <row r="2" s="123" customFormat="true" ht="63.75" hidden="false" customHeight="false" outlineLevel="0" collapsed="false">
      <c r="A2" s="108" t="s">
        <v>13</v>
      </c>
      <c r="B2" s="108" t="s">
        <v>14</v>
      </c>
      <c r="C2" s="108" t="s">
        <v>1081</v>
      </c>
      <c r="D2" s="119" t="s">
        <v>1082</v>
      </c>
      <c r="E2" s="120" t="n">
        <v>1624</v>
      </c>
      <c r="F2" s="120" t="n">
        <v>527</v>
      </c>
      <c r="G2" s="120" t="n">
        <v>0</v>
      </c>
      <c r="H2" s="120" t="s">
        <v>1887</v>
      </c>
      <c r="I2" s="121" t="s">
        <v>1625</v>
      </c>
      <c r="J2" s="120"/>
      <c r="K2" s="23" t="s">
        <v>57</v>
      </c>
      <c r="L2" s="122" t="n">
        <v>100</v>
      </c>
      <c r="M2" s="215" t="n">
        <v>0</v>
      </c>
      <c r="N2" s="23" t="s">
        <v>57</v>
      </c>
      <c r="O2" s="120"/>
      <c r="P2" s="120"/>
      <c r="Q2" s="120" t="s">
        <v>1888</v>
      </c>
      <c r="R2" s="120" t="n">
        <v>52</v>
      </c>
      <c r="S2" s="120" t="s">
        <v>1889</v>
      </c>
      <c r="T2" s="120" t="n">
        <v>1</v>
      </c>
      <c r="U2" s="23" t="s">
        <v>1890</v>
      </c>
      <c r="V2" s="23" t="s">
        <v>57</v>
      </c>
      <c r="W2" s="23"/>
      <c r="X2" s="23" t="s">
        <v>1891</v>
      </c>
      <c r="Y2" s="23" t="s">
        <v>1892</v>
      </c>
      <c r="Z2" s="23" t="s">
        <v>1632</v>
      </c>
      <c r="AA2" s="23"/>
      <c r="AB2" s="23"/>
      <c r="AC2" s="23"/>
      <c r="AD2" s="23"/>
      <c r="AE2" s="23"/>
      <c r="AF2" s="23"/>
      <c r="AG2" s="23"/>
      <c r="AH2" s="23"/>
      <c r="AI2" s="23"/>
      <c r="AJ2" s="23"/>
      <c r="AK2" s="23"/>
      <c r="AL2" s="23"/>
      <c r="AM2" s="23"/>
      <c r="AN2" s="23"/>
      <c r="AO2" s="23"/>
      <c r="AP2" s="23" t="s">
        <v>1893</v>
      </c>
    </row>
    <row r="3" customFormat="false" ht="71.25" hidden="false" customHeight="true" outlineLevel="0" collapsed="false">
      <c r="A3" s="127" t="s">
        <v>13</v>
      </c>
      <c r="B3" s="128" t="s">
        <v>1894</v>
      </c>
      <c r="C3" s="108" t="s">
        <v>1081</v>
      </c>
      <c r="D3" s="432" t="s">
        <v>1895</v>
      </c>
      <c r="E3" s="23" t="n">
        <f aca="false">181*3.2</f>
        <v>579.2</v>
      </c>
      <c r="F3" s="23" t="n">
        <v>181</v>
      </c>
      <c r="G3" s="23"/>
      <c r="H3" s="120" t="s">
        <v>1256</v>
      </c>
      <c r="I3" s="121" t="s">
        <v>1625</v>
      </c>
      <c r="J3" s="120"/>
      <c r="K3" s="120"/>
      <c r="L3" s="122" t="n">
        <v>78</v>
      </c>
      <c r="M3" s="215"/>
      <c r="O3" s="120"/>
      <c r="P3" s="120"/>
      <c r="Q3" s="120" t="s">
        <v>1627</v>
      </c>
      <c r="R3" s="120" t="n">
        <v>56.7</v>
      </c>
      <c r="S3" s="120" t="s">
        <v>1889</v>
      </c>
      <c r="T3" s="120" t="n">
        <v>0</v>
      </c>
      <c r="V3" s="112" t="s">
        <v>57</v>
      </c>
      <c r="X3" s="112" t="s">
        <v>1891</v>
      </c>
      <c r="Y3" s="112" t="s">
        <v>1896</v>
      </c>
      <c r="Z3" s="112" t="s">
        <v>21</v>
      </c>
      <c r="AA3" s="112" t="s">
        <v>1897</v>
      </c>
      <c r="AB3" s="112" t="s">
        <v>1898</v>
      </c>
      <c r="AC3" s="112" t="s">
        <v>1899</v>
      </c>
      <c r="AM3" s="112" t="s">
        <v>1900</v>
      </c>
      <c r="AN3" s="112" t="s">
        <v>1900</v>
      </c>
      <c r="AO3" s="112" t="s">
        <v>1901</v>
      </c>
    </row>
    <row r="4" s="118" customFormat="true" ht="101.25" hidden="false" customHeight="false" outlineLevel="0" collapsed="false">
      <c r="A4" s="108" t="s">
        <v>13</v>
      </c>
      <c r="B4" s="108" t="s">
        <v>32</v>
      </c>
      <c r="C4" s="108" t="s">
        <v>1081</v>
      </c>
      <c r="D4" s="124" t="s">
        <v>1902</v>
      </c>
      <c r="E4" s="23" t="n">
        <v>30817</v>
      </c>
      <c r="F4" s="23" t="n">
        <v>10324</v>
      </c>
      <c r="G4" s="23" t="n">
        <v>1339</v>
      </c>
      <c r="H4" s="120" t="s">
        <v>1903</v>
      </c>
      <c r="I4" s="121" t="s">
        <v>1625</v>
      </c>
      <c r="J4" s="120" t="s">
        <v>1904</v>
      </c>
      <c r="K4" s="120" t="s">
        <v>21</v>
      </c>
      <c r="L4" s="125" t="n">
        <v>2362.79</v>
      </c>
      <c r="M4" s="226" t="n">
        <v>1285.33</v>
      </c>
      <c r="N4" s="112" t="s">
        <v>21</v>
      </c>
      <c r="O4" s="120" t="s">
        <v>1644</v>
      </c>
      <c r="P4" s="120"/>
      <c r="Q4" s="120" t="s">
        <v>1888</v>
      </c>
      <c r="R4" s="433" t="n">
        <v>306</v>
      </c>
      <c r="S4" s="120" t="s">
        <v>1905</v>
      </c>
      <c r="T4" s="120" t="n">
        <v>2</v>
      </c>
      <c r="U4" s="112" t="s">
        <v>1906</v>
      </c>
      <c r="V4" s="112" t="s">
        <v>21</v>
      </c>
      <c r="W4" s="112" t="s">
        <v>1907</v>
      </c>
      <c r="X4" s="112" t="s">
        <v>1891</v>
      </c>
      <c r="Y4" s="112" t="s">
        <v>1631</v>
      </c>
      <c r="Z4" s="112" t="s">
        <v>1632</v>
      </c>
      <c r="AA4" s="112"/>
      <c r="AB4" s="112"/>
      <c r="AC4" s="112"/>
      <c r="AD4" s="112"/>
      <c r="AE4" s="112"/>
      <c r="AF4" s="112"/>
      <c r="AG4" s="112"/>
      <c r="AH4" s="112"/>
      <c r="AI4" s="112"/>
      <c r="AJ4" s="112"/>
      <c r="AK4" s="112"/>
      <c r="AL4" s="112"/>
      <c r="AM4" s="112"/>
      <c r="AN4" s="112"/>
      <c r="AO4" s="112"/>
      <c r="AP4" s="126" t="s">
        <v>1908</v>
      </c>
    </row>
    <row r="5" customFormat="false" ht="51" hidden="false" customHeight="false" outlineLevel="0" collapsed="false">
      <c r="A5" s="108" t="s">
        <v>13</v>
      </c>
      <c r="B5" s="108" t="s">
        <v>1084</v>
      </c>
      <c r="C5" s="108" t="s">
        <v>1085</v>
      </c>
      <c r="D5" s="107" t="s">
        <v>1086</v>
      </c>
      <c r="E5" s="120" t="n">
        <v>5394</v>
      </c>
      <c r="F5" s="120" t="n">
        <v>1476</v>
      </c>
      <c r="G5" s="120" t="n">
        <v>119</v>
      </c>
      <c r="H5" s="120"/>
      <c r="I5" s="121" t="s">
        <v>1625</v>
      </c>
      <c r="J5" s="120"/>
      <c r="K5" s="120"/>
      <c r="L5" s="122" t="n">
        <v>247</v>
      </c>
      <c r="M5" s="215" t="n">
        <v>19.8</v>
      </c>
      <c r="O5" s="120"/>
      <c r="P5" s="120"/>
      <c r="Q5" s="120"/>
      <c r="R5" s="120" t="n">
        <v>133</v>
      </c>
      <c r="S5" s="120" t="s">
        <v>1628</v>
      </c>
      <c r="T5" s="120"/>
      <c r="V5" s="112" t="s">
        <v>21</v>
      </c>
      <c r="W5" s="112" t="s">
        <v>1629</v>
      </c>
      <c r="X5" s="112" t="s">
        <v>1909</v>
      </c>
      <c r="Y5" s="112" t="s">
        <v>1631</v>
      </c>
      <c r="AP5" s="112" t="s">
        <v>1910</v>
      </c>
    </row>
    <row r="6" customFormat="false" ht="165.75" hidden="false" customHeight="false" outlineLevel="0" collapsed="false">
      <c r="A6" s="108" t="s">
        <v>13</v>
      </c>
      <c r="B6" s="108" t="s">
        <v>1084</v>
      </c>
      <c r="C6" s="108" t="s">
        <v>1087</v>
      </c>
      <c r="D6" s="107" t="s">
        <v>1088</v>
      </c>
      <c r="E6" s="120" t="n">
        <v>14461</v>
      </c>
      <c r="F6" s="120" t="n">
        <v>2126</v>
      </c>
      <c r="G6" s="120" t="n">
        <v>181</v>
      </c>
      <c r="H6" s="120" t="s">
        <v>1911</v>
      </c>
      <c r="I6" s="121" t="s">
        <v>1625</v>
      </c>
      <c r="J6" s="120"/>
      <c r="K6" s="120" t="s">
        <v>21</v>
      </c>
      <c r="L6" s="122" t="n">
        <v>441</v>
      </c>
      <c r="M6" s="215" t="n">
        <v>165</v>
      </c>
      <c r="N6" s="112" t="s">
        <v>21</v>
      </c>
      <c r="O6" s="120" t="s">
        <v>1644</v>
      </c>
      <c r="P6" s="120"/>
      <c r="Q6" s="120" t="s">
        <v>1888</v>
      </c>
      <c r="R6" s="120" t="n">
        <v>170</v>
      </c>
      <c r="S6" s="120" t="s">
        <v>1905</v>
      </c>
      <c r="T6" s="120" t="n">
        <v>1</v>
      </c>
      <c r="U6" s="112" t="s">
        <v>1912</v>
      </c>
      <c r="V6" s="112" t="s">
        <v>21</v>
      </c>
      <c r="W6" s="112" t="s">
        <v>1629</v>
      </c>
      <c r="X6" s="112" t="s">
        <v>1909</v>
      </c>
      <c r="Y6" s="112" t="s">
        <v>1631</v>
      </c>
      <c r="AP6" s="112" t="s">
        <v>1913</v>
      </c>
    </row>
    <row r="7" customFormat="false" ht="114.75" hidden="false" customHeight="false" outlineLevel="0" collapsed="false">
      <c r="A7" s="127" t="s">
        <v>13</v>
      </c>
      <c r="B7" s="128" t="s">
        <v>66</v>
      </c>
      <c r="C7" s="108" t="s">
        <v>1089</v>
      </c>
      <c r="D7" s="107" t="s">
        <v>1090</v>
      </c>
      <c r="E7" s="120" t="n">
        <v>14386</v>
      </c>
      <c r="F7" s="120" t="n">
        <v>5533</v>
      </c>
      <c r="G7" s="120" t="n">
        <v>571</v>
      </c>
      <c r="H7" s="120" t="s">
        <v>1914</v>
      </c>
      <c r="I7" s="121" t="s">
        <v>1915</v>
      </c>
      <c r="J7" s="120" t="s">
        <v>1916</v>
      </c>
      <c r="K7" s="120" t="s">
        <v>21</v>
      </c>
      <c r="L7" s="122" t="n">
        <v>1231</v>
      </c>
      <c r="M7" s="120" t="n">
        <v>434</v>
      </c>
      <c r="N7" s="23" t="s">
        <v>21</v>
      </c>
      <c r="O7" s="120" t="s">
        <v>1917</v>
      </c>
      <c r="P7" s="120" t="s">
        <v>1918</v>
      </c>
      <c r="Q7" s="120" t="s">
        <v>1888</v>
      </c>
      <c r="R7" s="434" t="n">
        <v>151.5</v>
      </c>
      <c r="S7" s="120" t="s">
        <v>1919</v>
      </c>
      <c r="T7" s="120" t="n">
        <v>4</v>
      </c>
      <c r="U7" s="23" t="n">
        <v>2700</v>
      </c>
      <c r="V7" s="23" t="s">
        <v>21</v>
      </c>
      <c r="W7" s="23" t="s">
        <v>1907</v>
      </c>
      <c r="X7" s="23" t="s">
        <v>1891</v>
      </c>
      <c r="Y7" s="23" t="s">
        <v>1631</v>
      </c>
      <c r="Z7" s="23" t="s">
        <v>21</v>
      </c>
      <c r="AA7" s="23" t="s">
        <v>1691</v>
      </c>
      <c r="AB7" s="23" t="s">
        <v>1920</v>
      </c>
      <c r="AC7" s="23" t="s">
        <v>1899</v>
      </c>
      <c r="AD7" s="23" t="s">
        <v>57</v>
      </c>
      <c r="AE7" s="23"/>
      <c r="AF7" s="23"/>
      <c r="AG7" s="23"/>
      <c r="AH7" s="23"/>
      <c r="AI7" s="23"/>
      <c r="AJ7" s="23"/>
      <c r="AK7" s="23"/>
      <c r="AL7" s="23"/>
      <c r="AM7" s="23"/>
      <c r="AN7" s="23"/>
      <c r="AO7" s="23" t="s">
        <v>1921</v>
      </c>
      <c r="AP7" s="23"/>
    </row>
    <row r="8" customFormat="false" ht="78.75" hidden="false" customHeight="false" outlineLevel="0" collapsed="false">
      <c r="A8" s="127" t="s">
        <v>13</v>
      </c>
      <c r="B8" s="128" t="s">
        <v>66</v>
      </c>
      <c r="C8" s="108" t="s">
        <v>1091</v>
      </c>
      <c r="D8" s="119" t="s">
        <v>1092</v>
      </c>
      <c r="E8" s="120" t="n">
        <v>2070</v>
      </c>
      <c r="F8" s="120" t="n">
        <v>690</v>
      </c>
      <c r="G8" s="120" t="n">
        <v>3</v>
      </c>
      <c r="H8" s="120" t="s">
        <v>1922</v>
      </c>
      <c r="I8" s="121" t="s">
        <v>1625</v>
      </c>
      <c r="J8" s="120"/>
      <c r="K8" s="120" t="s">
        <v>21</v>
      </c>
      <c r="L8" s="122" t="n">
        <v>92</v>
      </c>
      <c r="M8" s="120" t="n">
        <v>9.4</v>
      </c>
      <c r="N8" s="23" t="s">
        <v>57</v>
      </c>
      <c r="O8" s="120"/>
      <c r="P8" s="120"/>
      <c r="Q8" s="120" t="s">
        <v>1888</v>
      </c>
      <c r="R8" s="215" t="n">
        <v>17.97</v>
      </c>
      <c r="S8" s="120" t="s">
        <v>1657</v>
      </c>
      <c r="T8" s="120" t="n">
        <v>1</v>
      </c>
      <c r="U8" s="23" t="n">
        <v>175</v>
      </c>
      <c r="V8" s="23" t="s">
        <v>21</v>
      </c>
      <c r="W8" s="23" t="s">
        <v>1629</v>
      </c>
      <c r="X8" s="23" t="s">
        <v>1891</v>
      </c>
      <c r="Y8" s="23" t="s">
        <v>1631</v>
      </c>
      <c r="Z8" s="23" t="s">
        <v>21</v>
      </c>
      <c r="AA8" s="23" t="s">
        <v>1923</v>
      </c>
      <c r="AB8" s="23" t="s">
        <v>1924</v>
      </c>
      <c r="AC8" s="23" t="s">
        <v>1899</v>
      </c>
      <c r="AD8" s="23" t="s">
        <v>57</v>
      </c>
      <c r="AE8" s="23"/>
      <c r="AF8" s="23"/>
      <c r="AG8" s="23"/>
      <c r="AH8" s="23"/>
      <c r="AI8" s="23"/>
      <c r="AJ8" s="23"/>
      <c r="AK8" s="23"/>
      <c r="AL8" s="23"/>
      <c r="AM8" s="23"/>
      <c r="AN8" s="23"/>
      <c r="AO8" s="23" t="s">
        <v>1925</v>
      </c>
      <c r="AP8" s="23"/>
    </row>
    <row r="9" customFormat="false" ht="42" hidden="false" customHeight="true" outlineLevel="0" collapsed="false">
      <c r="A9" s="127" t="s">
        <v>13</v>
      </c>
      <c r="B9" s="128" t="s">
        <v>66</v>
      </c>
      <c r="C9" s="108" t="s">
        <v>1093</v>
      </c>
      <c r="D9" s="119" t="s">
        <v>1094</v>
      </c>
      <c r="E9" s="120" t="n">
        <v>993</v>
      </c>
      <c r="F9" s="120" t="n">
        <v>382</v>
      </c>
      <c r="G9" s="120" t="n">
        <v>42</v>
      </c>
      <c r="H9" s="120" t="s">
        <v>1926</v>
      </c>
      <c r="I9" s="121" t="s">
        <v>1625</v>
      </c>
      <c r="J9" s="120"/>
      <c r="K9" s="120" t="s">
        <v>21</v>
      </c>
      <c r="L9" s="122" t="n">
        <v>81</v>
      </c>
      <c r="M9" s="120" t="n">
        <v>8.5</v>
      </c>
      <c r="N9" s="23" t="s">
        <v>57</v>
      </c>
      <c r="O9" s="120"/>
      <c r="P9" s="120"/>
      <c r="Q9" s="120" t="s">
        <v>1888</v>
      </c>
      <c r="R9" s="434" t="n">
        <v>10.355</v>
      </c>
      <c r="S9" s="120" t="s">
        <v>1628</v>
      </c>
      <c r="T9" s="120" t="n">
        <v>1</v>
      </c>
      <c r="U9" s="23" t="n">
        <v>50</v>
      </c>
      <c r="V9" s="23" t="s">
        <v>21</v>
      </c>
      <c r="W9" s="23" t="s">
        <v>1907</v>
      </c>
      <c r="X9" s="23" t="s">
        <v>1891</v>
      </c>
      <c r="Y9" s="23" t="s">
        <v>1631</v>
      </c>
      <c r="Z9" s="23" t="s">
        <v>21</v>
      </c>
      <c r="AA9" s="23" t="s">
        <v>1923</v>
      </c>
      <c r="AB9" s="23" t="s">
        <v>1920</v>
      </c>
      <c r="AC9" s="23" t="s">
        <v>1899</v>
      </c>
      <c r="AD9" s="23" t="s">
        <v>57</v>
      </c>
      <c r="AE9" s="23"/>
      <c r="AF9" s="23"/>
      <c r="AG9" s="23"/>
      <c r="AH9" s="23"/>
      <c r="AI9" s="23"/>
      <c r="AJ9" s="23"/>
      <c r="AK9" s="23"/>
      <c r="AL9" s="23"/>
      <c r="AM9" s="23"/>
      <c r="AN9" s="23"/>
      <c r="AO9" s="23" t="s">
        <v>1927</v>
      </c>
      <c r="AP9" s="23"/>
    </row>
    <row r="10" s="123" customFormat="true" ht="51" hidden="false" customHeight="true" outlineLevel="0" collapsed="false">
      <c r="A10" s="108" t="s">
        <v>13</v>
      </c>
      <c r="B10" s="108" t="s">
        <v>58</v>
      </c>
      <c r="C10" s="108" t="s">
        <v>1095</v>
      </c>
      <c r="D10" s="119" t="s">
        <v>1096</v>
      </c>
      <c r="E10" s="120" t="n">
        <v>4273</v>
      </c>
      <c r="F10" s="120" t="n">
        <v>1526</v>
      </c>
      <c r="G10" s="120" t="n">
        <v>264</v>
      </c>
      <c r="H10" s="120" t="s">
        <v>1928</v>
      </c>
      <c r="I10" s="121" t="s">
        <v>1625</v>
      </c>
      <c r="J10" s="120" t="s">
        <v>22</v>
      </c>
      <c r="K10" s="120" t="s">
        <v>21</v>
      </c>
      <c r="L10" s="122" t="n">
        <v>301</v>
      </c>
      <c r="M10" s="215" t="n">
        <v>192</v>
      </c>
      <c r="N10" s="23" t="s">
        <v>21</v>
      </c>
      <c r="O10" s="120" t="s">
        <v>1644</v>
      </c>
      <c r="P10" s="120"/>
      <c r="Q10" s="120" t="s">
        <v>1929</v>
      </c>
      <c r="R10" s="120" t="n">
        <v>60</v>
      </c>
      <c r="S10" s="120" t="s">
        <v>1628</v>
      </c>
      <c r="T10" s="120" t="n">
        <v>3</v>
      </c>
      <c r="U10" s="23" t="n">
        <v>1000</v>
      </c>
      <c r="V10" s="23" t="s">
        <v>21</v>
      </c>
      <c r="W10" s="23" t="s">
        <v>1687</v>
      </c>
      <c r="X10" s="23" t="s">
        <v>1891</v>
      </c>
      <c r="Y10" s="23" t="s">
        <v>1631</v>
      </c>
      <c r="Z10" s="23" t="s">
        <v>1632</v>
      </c>
      <c r="AA10" s="23"/>
      <c r="AB10" s="23" t="s">
        <v>1930</v>
      </c>
      <c r="AC10" s="23"/>
      <c r="AD10" s="23" t="s">
        <v>21</v>
      </c>
      <c r="AE10" s="23" t="s">
        <v>1646</v>
      </c>
      <c r="AF10" s="23" t="s">
        <v>1931</v>
      </c>
      <c r="AG10" s="23" t="s">
        <v>1932</v>
      </c>
      <c r="AH10" s="23" t="s">
        <v>1635</v>
      </c>
      <c r="AI10" s="129" t="n">
        <v>41582</v>
      </c>
      <c r="AJ10" s="129" t="n">
        <v>43647</v>
      </c>
      <c r="AK10" s="23" t="s">
        <v>1933</v>
      </c>
      <c r="AL10" s="23" t="n">
        <v>37</v>
      </c>
      <c r="AM10" s="23" t="s">
        <v>1934</v>
      </c>
      <c r="AN10" s="23" t="s">
        <v>1935</v>
      </c>
      <c r="AO10" s="23" t="s">
        <v>1936</v>
      </c>
      <c r="AP10" s="23"/>
    </row>
    <row r="11" s="123" customFormat="true" ht="51" hidden="false" customHeight="true" outlineLevel="0" collapsed="false">
      <c r="A11" s="108" t="s">
        <v>13</v>
      </c>
      <c r="B11" s="108" t="s">
        <v>23</v>
      </c>
      <c r="C11" s="108" t="s">
        <v>1097</v>
      </c>
      <c r="D11" s="119" t="s">
        <v>1098</v>
      </c>
      <c r="E11" s="120" t="n">
        <v>1800</v>
      </c>
      <c r="F11" s="120" t="n">
        <v>496</v>
      </c>
      <c r="G11" s="120" t="n">
        <v>63</v>
      </c>
      <c r="H11" s="120" t="s">
        <v>1937</v>
      </c>
      <c r="I11" s="121" t="s">
        <v>1625</v>
      </c>
      <c r="J11" s="120"/>
      <c r="K11" s="120" t="s">
        <v>21</v>
      </c>
      <c r="L11" s="122" t="n">
        <v>104.1</v>
      </c>
      <c r="M11" s="215" t="n">
        <v>32.87</v>
      </c>
      <c r="N11" s="23" t="s">
        <v>31</v>
      </c>
      <c r="O11" s="120" t="s">
        <v>1938</v>
      </c>
      <c r="P11" s="120"/>
      <c r="Q11" s="120" t="s">
        <v>1627</v>
      </c>
      <c r="R11" s="120"/>
      <c r="S11" s="120"/>
      <c r="T11" s="120"/>
      <c r="U11" s="23"/>
      <c r="V11" s="23"/>
      <c r="W11" s="23"/>
      <c r="X11" s="23"/>
      <c r="Y11" s="23"/>
      <c r="Z11" s="23"/>
      <c r="AA11" s="23"/>
      <c r="AB11" s="23"/>
      <c r="AC11" s="23"/>
      <c r="AD11" s="23"/>
      <c r="AE11" s="23"/>
      <c r="AF11" s="23"/>
      <c r="AG11" s="23"/>
      <c r="AH11" s="23"/>
      <c r="AI11" s="23"/>
      <c r="AJ11" s="23"/>
      <c r="AK11" s="23"/>
      <c r="AL11" s="23"/>
      <c r="AM11" s="23"/>
      <c r="AN11" s="23"/>
      <c r="AO11" s="23"/>
      <c r="AP11" s="23"/>
    </row>
    <row r="12" s="118" customFormat="true" ht="90" hidden="false" customHeight="true" outlineLevel="0" collapsed="false">
      <c r="A12" s="108" t="s">
        <v>13</v>
      </c>
      <c r="B12" s="23" t="s">
        <v>1099</v>
      </c>
      <c r="C12" s="108" t="s">
        <v>1100</v>
      </c>
      <c r="D12" s="107" t="s">
        <v>1101</v>
      </c>
      <c r="E12" s="120" t="n">
        <v>7500</v>
      </c>
      <c r="F12" s="120" t="n">
        <v>1646</v>
      </c>
      <c r="G12" s="120" t="n">
        <v>153</v>
      </c>
      <c r="H12" s="120" t="s">
        <v>1939</v>
      </c>
      <c r="I12" s="121" t="s">
        <v>1625</v>
      </c>
      <c r="J12" s="120" t="s">
        <v>264</v>
      </c>
      <c r="K12" s="120" t="s">
        <v>21</v>
      </c>
      <c r="L12" s="122" t="n">
        <v>366</v>
      </c>
      <c r="M12" s="215" t="n">
        <v>217</v>
      </c>
      <c r="N12" s="112" t="s">
        <v>57</v>
      </c>
      <c r="O12" s="120"/>
      <c r="P12" s="120"/>
      <c r="Q12" s="120" t="s">
        <v>1627</v>
      </c>
      <c r="R12" s="120" t="n">
        <v>90</v>
      </c>
      <c r="S12" s="120" t="s">
        <v>1628</v>
      </c>
      <c r="T12" s="120" t="n">
        <v>2</v>
      </c>
      <c r="U12" s="112" t="s">
        <v>1940</v>
      </c>
      <c r="V12" s="112" t="s">
        <v>21</v>
      </c>
      <c r="W12" s="112" t="s">
        <v>1907</v>
      </c>
      <c r="X12" s="112" t="s">
        <v>1891</v>
      </c>
      <c r="Y12" s="112" t="s">
        <v>1631</v>
      </c>
      <c r="Z12" s="112" t="s">
        <v>21</v>
      </c>
      <c r="AA12" s="112" t="s">
        <v>1897</v>
      </c>
      <c r="AB12" s="112" t="s">
        <v>1898</v>
      </c>
      <c r="AC12" s="112" t="s">
        <v>1941</v>
      </c>
      <c r="AD12" s="112" t="s">
        <v>57</v>
      </c>
      <c r="AE12" s="112"/>
      <c r="AF12" s="112"/>
      <c r="AG12" s="112"/>
      <c r="AH12" s="112"/>
      <c r="AI12" s="112"/>
      <c r="AJ12" s="112"/>
      <c r="AK12" s="112"/>
      <c r="AL12" s="112"/>
      <c r="AM12" s="112"/>
      <c r="AN12" s="112"/>
      <c r="AO12" s="112"/>
      <c r="AP12" s="112" t="s">
        <v>1942</v>
      </c>
    </row>
    <row r="13" s="132" customFormat="true" ht="51.75" hidden="false" customHeight="true" outlineLevel="0" collapsed="false">
      <c r="A13" s="130" t="s">
        <v>76</v>
      </c>
      <c r="B13" s="128" t="s">
        <v>1943</v>
      </c>
      <c r="C13" s="108" t="s">
        <v>1102</v>
      </c>
      <c r="D13" s="108" t="s">
        <v>1103</v>
      </c>
      <c r="E13" s="120" t="n">
        <v>5555</v>
      </c>
      <c r="F13" s="120" t="n">
        <v>1734</v>
      </c>
      <c r="G13" s="120" t="n">
        <v>76</v>
      </c>
      <c r="H13" s="120" t="s">
        <v>1944</v>
      </c>
      <c r="I13" s="121" t="s">
        <v>1625</v>
      </c>
      <c r="J13" s="120" t="s">
        <v>1945</v>
      </c>
      <c r="K13" s="120" t="s">
        <v>57</v>
      </c>
      <c r="L13" s="122" t="n">
        <v>362.09</v>
      </c>
      <c r="M13" s="215" t="n">
        <v>37.15</v>
      </c>
      <c r="N13" s="23" t="s">
        <v>21</v>
      </c>
      <c r="O13" s="120" t="s">
        <v>1644</v>
      </c>
      <c r="P13" s="120"/>
      <c r="Q13" s="120" t="s">
        <v>1929</v>
      </c>
      <c r="R13" s="120" t="n">
        <v>250</v>
      </c>
      <c r="S13" s="120" t="s">
        <v>1946</v>
      </c>
      <c r="T13" s="120" t="n">
        <v>2</v>
      </c>
      <c r="U13" s="23" t="s">
        <v>1947</v>
      </c>
      <c r="V13" s="23" t="s">
        <v>21</v>
      </c>
      <c r="W13" s="23" t="s">
        <v>1629</v>
      </c>
      <c r="X13" s="23" t="s">
        <v>1891</v>
      </c>
      <c r="Y13" s="23" t="s">
        <v>1631</v>
      </c>
      <c r="Z13" s="23" t="s">
        <v>21</v>
      </c>
      <c r="AA13" s="23" t="s">
        <v>1691</v>
      </c>
      <c r="AB13" s="23" t="s">
        <v>1898</v>
      </c>
      <c r="AC13" s="23" t="s">
        <v>1941</v>
      </c>
      <c r="AD13" s="23" t="s">
        <v>57</v>
      </c>
      <c r="AE13" s="23"/>
      <c r="AF13" s="23"/>
      <c r="AG13" s="23"/>
      <c r="AH13" s="23"/>
      <c r="AI13" s="23"/>
      <c r="AJ13" s="23"/>
      <c r="AK13" s="23"/>
      <c r="AL13" s="23"/>
      <c r="AM13" s="23"/>
      <c r="AN13" s="23"/>
      <c r="AO13" s="23"/>
      <c r="AP13" s="23"/>
      <c r="AQ13" s="131"/>
      <c r="AR13" s="131"/>
      <c r="AS13" s="131"/>
      <c r="AT13" s="131"/>
    </row>
    <row r="14" s="134" customFormat="true" ht="39.75" hidden="false" customHeight="true" outlineLevel="0" collapsed="false">
      <c r="A14" s="108" t="s">
        <v>76</v>
      </c>
      <c r="B14" s="69" t="s">
        <v>1104</v>
      </c>
      <c r="C14" s="69" t="s">
        <v>1105</v>
      </c>
      <c r="D14" s="47" t="s">
        <v>1106</v>
      </c>
      <c r="E14" s="121" t="n">
        <v>1285</v>
      </c>
      <c r="F14" s="121" t="n">
        <v>481</v>
      </c>
      <c r="G14" s="121" t="n">
        <v>67</v>
      </c>
      <c r="H14" s="121" t="s">
        <v>1948</v>
      </c>
      <c r="I14" s="121" t="s">
        <v>1625</v>
      </c>
      <c r="J14" s="121" t="s">
        <v>1949</v>
      </c>
      <c r="K14" s="121" t="s">
        <v>21</v>
      </c>
      <c r="L14" s="125" t="n">
        <v>140</v>
      </c>
      <c r="M14" s="226" t="n">
        <v>17.3</v>
      </c>
      <c r="N14" s="23" t="s">
        <v>57</v>
      </c>
      <c r="O14" s="121"/>
      <c r="P14" s="121"/>
      <c r="Q14" s="121" t="s">
        <v>1627</v>
      </c>
      <c r="R14" s="121" t="n">
        <v>27</v>
      </c>
      <c r="S14" s="121" t="s">
        <v>1628</v>
      </c>
      <c r="T14" s="121" t="n">
        <v>0</v>
      </c>
      <c r="U14" s="23" t="n">
        <v>0</v>
      </c>
      <c r="V14" s="23" t="s">
        <v>21</v>
      </c>
      <c r="W14" s="23" t="s">
        <v>1687</v>
      </c>
      <c r="X14" s="23" t="s">
        <v>1891</v>
      </c>
      <c r="Y14" s="23" t="s">
        <v>1892</v>
      </c>
      <c r="Z14" s="23" t="s">
        <v>1632</v>
      </c>
      <c r="AA14" s="23" t="s">
        <v>1950</v>
      </c>
      <c r="AB14" s="23" t="s">
        <v>1930</v>
      </c>
      <c r="AC14" s="23"/>
      <c r="AD14" s="23" t="s">
        <v>57</v>
      </c>
      <c r="AE14" s="23"/>
      <c r="AF14" s="23"/>
      <c r="AG14" s="23"/>
      <c r="AH14" s="23"/>
      <c r="AI14" s="23"/>
      <c r="AJ14" s="23"/>
      <c r="AK14" s="23"/>
      <c r="AL14" s="23"/>
      <c r="AM14" s="23"/>
      <c r="AN14" s="23"/>
      <c r="AO14" s="23"/>
      <c r="AP14" s="23" t="s">
        <v>21</v>
      </c>
      <c r="AQ14" s="133"/>
    </row>
    <row r="15" s="131" customFormat="true" ht="94.5" hidden="false" customHeight="true" outlineLevel="0" collapsed="false">
      <c r="A15" s="127" t="s">
        <v>76</v>
      </c>
      <c r="B15" s="135" t="s">
        <v>1107</v>
      </c>
      <c r="C15" s="69" t="s">
        <v>1108</v>
      </c>
      <c r="D15" s="119" t="s">
        <v>1109</v>
      </c>
      <c r="E15" s="121" t="n">
        <v>7586</v>
      </c>
      <c r="F15" s="121" t="n">
        <v>2645</v>
      </c>
      <c r="G15" s="121" t="n">
        <v>204</v>
      </c>
      <c r="H15" s="121" t="s">
        <v>1951</v>
      </c>
      <c r="I15" s="121" t="s">
        <v>1625</v>
      </c>
      <c r="J15" s="121" t="s">
        <v>1952</v>
      </c>
      <c r="K15" s="121" t="s">
        <v>21</v>
      </c>
      <c r="L15" s="125" t="n">
        <v>772</v>
      </c>
      <c r="M15" s="226" t="n">
        <v>115.6</v>
      </c>
      <c r="N15" s="23" t="s">
        <v>57</v>
      </c>
      <c r="O15" s="121"/>
      <c r="P15" s="121"/>
      <c r="Q15" s="121" t="s">
        <v>1627</v>
      </c>
      <c r="R15" s="121" t="n">
        <v>350</v>
      </c>
      <c r="S15" s="121" t="s">
        <v>1628</v>
      </c>
      <c r="T15" s="121" t="n">
        <v>0</v>
      </c>
      <c r="U15" s="23" t="n">
        <v>0</v>
      </c>
      <c r="V15" s="23" t="s">
        <v>21</v>
      </c>
      <c r="W15" s="23" t="s">
        <v>1687</v>
      </c>
      <c r="X15" s="23" t="s">
        <v>1630</v>
      </c>
      <c r="Y15" s="23" t="s">
        <v>1645</v>
      </c>
      <c r="Z15" s="23" t="s">
        <v>1632</v>
      </c>
      <c r="AA15" s="23"/>
      <c r="AB15" s="23"/>
      <c r="AC15" s="23"/>
      <c r="AD15" s="23"/>
      <c r="AE15" s="23"/>
      <c r="AF15" s="23"/>
      <c r="AG15" s="23"/>
      <c r="AH15" s="23"/>
      <c r="AI15" s="23"/>
      <c r="AJ15" s="23"/>
      <c r="AK15" s="23"/>
      <c r="AL15" s="23"/>
      <c r="AM15" s="23"/>
      <c r="AN15" s="23"/>
      <c r="AO15" s="23"/>
      <c r="AP15" s="23" t="s">
        <v>1953</v>
      </c>
    </row>
    <row r="16" s="136" customFormat="true" ht="63.75" hidden="false" customHeight="false" outlineLevel="0" collapsed="false">
      <c r="A16" s="108" t="s">
        <v>76</v>
      </c>
      <c r="B16" s="69" t="s">
        <v>1954</v>
      </c>
      <c r="C16" s="69" t="s">
        <v>1110</v>
      </c>
      <c r="D16" s="119" t="s">
        <v>1111</v>
      </c>
      <c r="E16" s="121" t="n">
        <v>26925</v>
      </c>
      <c r="F16" s="121" t="n">
        <v>5665</v>
      </c>
      <c r="G16" s="121" t="n">
        <v>423</v>
      </c>
      <c r="H16" s="121" t="s">
        <v>1955</v>
      </c>
      <c r="I16" s="121" t="s">
        <v>1915</v>
      </c>
      <c r="J16" s="121" t="s">
        <v>1643</v>
      </c>
      <c r="K16" s="121" t="s">
        <v>21</v>
      </c>
      <c r="L16" s="125" t="n">
        <v>1207.5</v>
      </c>
      <c r="M16" s="226"/>
      <c r="N16" s="23" t="s">
        <v>21</v>
      </c>
      <c r="O16" s="121" t="s">
        <v>1956</v>
      </c>
      <c r="P16" s="121"/>
      <c r="Q16" s="121" t="s">
        <v>1888</v>
      </c>
      <c r="R16" s="121" t="n">
        <v>300</v>
      </c>
      <c r="S16" s="121" t="s">
        <v>1919</v>
      </c>
      <c r="T16" s="121" t="n">
        <v>1</v>
      </c>
      <c r="U16" s="23" t="s">
        <v>1957</v>
      </c>
      <c r="V16" s="23" t="s">
        <v>21</v>
      </c>
      <c r="W16" s="23" t="s">
        <v>1629</v>
      </c>
      <c r="X16" s="23" t="s">
        <v>1891</v>
      </c>
      <c r="Y16" s="23" t="s">
        <v>1645</v>
      </c>
      <c r="Z16" s="23" t="s">
        <v>21</v>
      </c>
      <c r="AA16" s="23" t="s">
        <v>1923</v>
      </c>
      <c r="AB16" s="23" t="s">
        <v>1692</v>
      </c>
      <c r="AC16" s="23" t="s">
        <v>1941</v>
      </c>
      <c r="AD16" s="23" t="s">
        <v>57</v>
      </c>
      <c r="AE16" s="23"/>
      <c r="AF16" s="23"/>
      <c r="AG16" s="23"/>
      <c r="AH16" s="23"/>
      <c r="AI16" s="23"/>
      <c r="AJ16" s="23"/>
      <c r="AK16" s="23"/>
      <c r="AL16" s="23"/>
      <c r="AM16" s="23"/>
      <c r="AN16" s="23"/>
      <c r="AO16" s="23"/>
      <c r="AP16" s="23" t="s">
        <v>1958</v>
      </c>
    </row>
    <row r="17" s="131" customFormat="true" ht="90" hidden="false" customHeight="true" outlineLevel="0" collapsed="false">
      <c r="A17" s="127" t="s">
        <v>76</v>
      </c>
      <c r="B17" s="135" t="s">
        <v>1107</v>
      </c>
      <c r="C17" s="69" t="s">
        <v>1112</v>
      </c>
      <c r="D17" s="119" t="s">
        <v>1113</v>
      </c>
      <c r="E17" s="121" t="n">
        <v>67606</v>
      </c>
      <c r="F17" s="121" t="n">
        <v>26476</v>
      </c>
      <c r="G17" s="121" t="n">
        <v>2066</v>
      </c>
      <c r="H17" s="121" t="s">
        <v>1959</v>
      </c>
      <c r="I17" s="121" t="s">
        <v>1625</v>
      </c>
      <c r="J17" s="121" t="s">
        <v>1952</v>
      </c>
      <c r="K17" s="121" t="s">
        <v>21</v>
      </c>
      <c r="L17" s="125" t="n">
        <v>7826.24</v>
      </c>
      <c r="M17" s="226" t="n">
        <v>2228.91</v>
      </c>
      <c r="N17" s="23" t="s">
        <v>21</v>
      </c>
      <c r="O17" s="121" t="s">
        <v>1917</v>
      </c>
      <c r="P17" s="121" t="s">
        <v>1960</v>
      </c>
      <c r="Q17" s="121" t="s">
        <v>1627</v>
      </c>
      <c r="R17" s="121" t="n">
        <v>650</v>
      </c>
      <c r="S17" s="121" t="s">
        <v>1961</v>
      </c>
      <c r="T17" s="121" t="n">
        <v>12</v>
      </c>
      <c r="U17" s="23" t="s">
        <v>1962</v>
      </c>
      <c r="V17" s="23" t="s">
        <v>21</v>
      </c>
      <c r="W17" s="23" t="s">
        <v>1687</v>
      </c>
      <c r="X17" s="23" t="s">
        <v>1630</v>
      </c>
      <c r="Y17" s="23" t="s">
        <v>1688</v>
      </c>
      <c r="Z17" s="23" t="s">
        <v>21</v>
      </c>
      <c r="AA17" s="23" t="s">
        <v>1963</v>
      </c>
      <c r="AB17" s="23" t="s">
        <v>1920</v>
      </c>
      <c r="AC17" s="23" t="s">
        <v>1941</v>
      </c>
      <c r="AD17" s="23"/>
      <c r="AE17" s="23"/>
      <c r="AF17" s="23"/>
      <c r="AG17" s="23"/>
      <c r="AH17" s="23"/>
      <c r="AI17" s="23"/>
      <c r="AJ17" s="23"/>
      <c r="AK17" s="23"/>
      <c r="AL17" s="23"/>
      <c r="AM17" s="23"/>
      <c r="AN17" s="23"/>
      <c r="AO17" s="23" t="s">
        <v>1964</v>
      </c>
      <c r="AP17" s="23" t="s">
        <v>1965</v>
      </c>
    </row>
    <row r="18" customFormat="false" ht="51" hidden="false" customHeight="true" outlineLevel="0" collapsed="false">
      <c r="A18" s="108" t="s">
        <v>93</v>
      </c>
      <c r="B18" s="108" t="s">
        <v>1114</v>
      </c>
      <c r="C18" s="108" t="s">
        <v>1115</v>
      </c>
      <c r="D18" s="106" t="s">
        <v>1116</v>
      </c>
      <c r="E18" s="120" t="n">
        <v>725</v>
      </c>
      <c r="F18" s="120" t="n">
        <v>200</v>
      </c>
      <c r="G18" s="120" t="n">
        <v>5</v>
      </c>
      <c r="H18" s="120" t="s">
        <v>1966</v>
      </c>
      <c r="I18" s="121" t="s">
        <v>1967</v>
      </c>
      <c r="J18" s="120"/>
      <c r="K18" s="120" t="s">
        <v>75</v>
      </c>
      <c r="L18" s="122" t="n">
        <v>61.24</v>
      </c>
      <c r="M18" s="215"/>
      <c r="N18" s="112" t="s">
        <v>75</v>
      </c>
      <c r="O18" s="120" t="s">
        <v>1968</v>
      </c>
      <c r="P18" s="120"/>
      <c r="Q18" s="120" t="s">
        <v>1627</v>
      </c>
      <c r="R18" s="120" t="n">
        <v>323</v>
      </c>
      <c r="S18" s="120" t="s">
        <v>1628</v>
      </c>
      <c r="T18" s="120" t="n">
        <v>2</v>
      </c>
      <c r="U18" s="112" t="s">
        <v>21</v>
      </c>
      <c r="V18" s="112" t="s">
        <v>21</v>
      </c>
      <c r="W18" s="112" t="s">
        <v>1629</v>
      </c>
      <c r="X18" s="112" t="s">
        <v>1891</v>
      </c>
      <c r="Y18" s="112" t="s">
        <v>1896</v>
      </c>
      <c r="Z18" s="112" t="s">
        <v>21</v>
      </c>
      <c r="AA18" s="112" t="s">
        <v>1691</v>
      </c>
      <c r="AB18" s="112" t="s">
        <v>1924</v>
      </c>
      <c r="AC18" s="112" t="s">
        <v>1899</v>
      </c>
      <c r="AD18" s="112" t="s">
        <v>21</v>
      </c>
      <c r="AE18" s="112" t="s">
        <v>1969</v>
      </c>
      <c r="AG18" s="112" t="s">
        <v>1970</v>
      </c>
      <c r="AH18" s="112" t="s">
        <v>1635</v>
      </c>
      <c r="AI18" s="112" t="s">
        <v>57</v>
      </c>
      <c r="AJ18" s="112" t="s">
        <v>57</v>
      </c>
      <c r="AK18" s="112" t="s">
        <v>57</v>
      </c>
      <c r="AL18" s="112" t="s">
        <v>21</v>
      </c>
      <c r="AM18" s="112" t="s">
        <v>21</v>
      </c>
      <c r="AN18" s="112" t="s">
        <v>57</v>
      </c>
      <c r="AO18" s="112" t="s">
        <v>21</v>
      </c>
      <c r="AP18" s="112" t="s">
        <v>1971</v>
      </c>
    </row>
    <row r="19" customFormat="false" ht="39" hidden="false" customHeight="true" outlineLevel="0" collapsed="false">
      <c r="A19" s="108" t="s">
        <v>93</v>
      </c>
      <c r="B19" s="108" t="s">
        <v>1114</v>
      </c>
      <c r="C19" s="108" t="s">
        <v>1117</v>
      </c>
      <c r="D19" s="108" t="s">
        <v>1118</v>
      </c>
      <c r="E19" s="120" t="n">
        <v>39366</v>
      </c>
      <c r="F19" s="137" t="n">
        <v>15019</v>
      </c>
      <c r="G19" s="137" t="n">
        <v>2490</v>
      </c>
      <c r="H19" s="120" t="s">
        <v>1972</v>
      </c>
      <c r="I19" s="121" t="s">
        <v>1625</v>
      </c>
      <c r="J19" s="120"/>
      <c r="K19" s="120" t="s">
        <v>75</v>
      </c>
      <c r="L19" s="122" t="n">
        <v>8409.61</v>
      </c>
      <c r="M19" s="215"/>
      <c r="N19" s="112" t="s">
        <v>57</v>
      </c>
      <c r="O19" s="120"/>
      <c r="P19" s="120"/>
      <c r="Q19" s="120" t="s">
        <v>1627</v>
      </c>
      <c r="R19" s="120"/>
      <c r="S19" s="120" t="s">
        <v>1628</v>
      </c>
      <c r="T19" s="120" t="n">
        <v>10</v>
      </c>
      <c r="U19" s="112" t="s">
        <v>21</v>
      </c>
      <c r="V19" s="112" t="s">
        <v>21</v>
      </c>
      <c r="W19" s="112" t="s">
        <v>1907</v>
      </c>
      <c r="X19" s="112" t="s">
        <v>1891</v>
      </c>
      <c r="Y19" s="112" t="s">
        <v>1688</v>
      </c>
      <c r="Z19" s="112" t="s">
        <v>21</v>
      </c>
      <c r="AA19" s="112" t="s">
        <v>1691</v>
      </c>
      <c r="AB19" s="112" t="s">
        <v>1924</v>
      </c>
      <c r="AC19" s="112" t="s">
        <v>1899</v>
      </c>
      <c r="AD19" s="112" t="s">
        <v>57</v>
      </c>
    </row>
    <row r="20" s="139" customFormat="true" ht="51" hidden="false" customHeight="true" outlineLevel="0" collapsed="false">
      <c r="A20" s="127" t="s">
        <v>93</v>
      </c>
      <c r="B20" s="128" t="s">
        <v>154</v>
      </c>
      <c r="C20" s="108" t="s">
        <v>1119</v>
      </c>
      <c r="D20" s="138" t="s">
        <v>1120</v>
      </c>
      <c r="E20" s="120" t="n">
        <v>3018</v>
      </c>
      <c r="F20" s="120" t="n">
        <v>1128</v>
      </c>
      <c r="G20" s="120" t="n">
        <v>91</v>
      </c>
      <c r="H20" s="120" t="s">
        <v>1973</v>
      </c>
      <c r="I20" s="121" t="s">
        <v>1625</v>
      </c>
      <c r="J20" s="120" t="s">
        <v>57</v>
      </c>
      <c r="K20" s="120" t="s">
        <v>21</v>
      </c>
      <c r="L20" s="122" t="n">
        <v>581</v>
      </c>
      <c r="M20" s="215" t="n">
        <v>134</v>
      </c>
      <c r="N20" s="69" t="s">
        <v>57</v>
      </c>
      <c r="O20" s="120"/>
      <c r="P20" s="120"/>
      <c r="Q20" s="120" t="s">
        <v>1929</v>
      </c>
      <c r="R20" s="120" t="n">
        <v>130</v>
      </c>
      <c r="S20" s="120" t="s">
        <v>1905</v>
      </c>
      <c r="T20" s="120" t="n">
        <v>17</v>
      </c>
      <c r="U20" s="23" t="s">
        <v>1974</v>
      </c>
      <c r="V20" s="23" t="s">
        <v>21</v>
      </c>
      <c r="W20" s="23" t="s">
        <v>1907</v>
      </c>
      <c r="X20" s="23" t="s">
        <v>1891</v>
      </c>
      <c r="Y20" s="23" t="s">
        <v>1645</v>
      </c>
      <c r="Z20" s="23" t="s">
        <v>21</v>
      </c>
      <c r="AA20" s="23" t="s">
        <v>1691</v>
      </c>
      <c r="AB20" s="23" t="s">
        <v>1924</v>
      </c>
      <c r="AC20" s="23" t="s">
        <v>1899</v>
      </c>
      <c r="AD20" s="23" t="s">
        <v>57</v>
      </c>
      <c r="AE20" s="23"/>
      <c r="AF20" s="23"/>
      <c r="AG20" s="23"/>
      <c r="AH20" s="23"/>
      <c r="AI20" s="23"/>
      <c r="AJ20" s="23"/>
      <c r="AK20" s="23"/>
      <c r="AL20" s="23"/>
      <c r="AM20" s="23"/>
      <c r="AN20" s="23"/>
      <c r="AO20" s="23"/>
      <c r="AP20" s="23"/>
    </row>
    <row r="21" s="139" customFormat="true" ht="51" hidden="false" customHeight="true" outlineLevel="0" collapsed="false">
      <c r="A21" s="127" t="s">
        <v>93</v>
      </c>
      <c r="B21" s="128" t="s">
        <v>154</v>
      </c>
      <c r="C21" s="108" t="s">
        <v>1121</v>
      </c>
      <c r="D21" s="140" t="s">
        <v>1122</v>
      </c>
      <c r="E21" s="120" t="n">
        <v>5392</v>
      </c>
      <c r="F21" s="120" t="n">
        <v>2368</v>
      </c>
      <c r="G21" s="120" t="n">
        <v>239</v>
      </c>
      <c r="H21" s="120" t="s">
        <v>1975</v>
      </c>
      <c r="I21" s="121" t="s">
        <v>1625</v>
      </c>
      <c r="J21" s="120" t="s">
        <v>57</v>
      </c>
      <c r="K21" s="120" t="s">
        <v>21</v>
      </c>
      <c r="L21" s="122" t="n">
        <v>966</v>
      </c>
      <c r="M21" s="215" t="n">
        <v>772</v>
      </c>
      <c r="N21" s="69" t="s">
        <v>57</v>
      </c>
      <c r="O21" s="120"/>
      <c r="P21" s="120"/>
      <c r="Q21" s="120" t="s">
        <v>1929</v>
      </c>
      <c r="R21" s="120" t="n">
        <v>180</v>
      </c>
      <c r="S21" s="120" t="s">
        <v>1961</v>
      </c>
      <c r="T21" s="120" t="n">
        <v>9</v>
      </c>
      <c r="U21" s="23" t="s">
        <v>1976</v>
      </c>
      <c r="V21" s="23" t="s">
        <v>21</v>
      </c>
      <c r="W21" s="23" t="s">
        <v>1907</v>
      </c>
      <c r="X21" s="23" t="s">
        <v>1891</v>
      </c>
      <c r="Y21" s="23" t="s">
        <v>1645</v>
      </c>
      <c r="Z21" s="23" t="s">
        <v>21</v>
      </c>
      <c r="AA21" s="23" t="s">
        <v>1691</v>
      </c>
      <c r="AB21" s="23" t="s">
        <v>1924</v>
      </c>
      <c r="AC21" s="23" t="s">
        <v>1899</v>
      </c>
      <c r="AD21" s="23" t="s">
        <v>57</v>
      </c>
      <c r="AE21" s="23"/>
      <c r="AF21" s="23"/>
      <c r="AG21" s="23"/>
      <c r="AH21" s="23"/>
      <c r="AI21" s="23"/>
      <c r="AJ21" s="23"/>
      <c r="AK21" s="23"/>
      <c r="AL21" s="23"/>
      <c r="AM21" s="23"/>
      <c r="AN21" s="23"/>
      <c r="AO21" s="23"/>
      <c r="AP21" s="23"/>
    </row>
    <row r="22" s="123" customFormat="true" ht="84" hidden="false" customHeight="true" outlineLevel="0" collapsed="false">
      <c r="A22" s="108" t="s">
        <v>93</v>
      </c>
      <c r="B22" s="108" t="s">
        <v>146</v>
      </c>
      <c r="C22" s="108" t="s">
        <v>1123</v>
      </c>
      <c r="D22" s="108" t="s">
        <v>1124</v>
      </c>
      <c r="E22" s="120" t="n">
        <v>7792</v>
      </c>
      <c r="F22" s="120" t="n">
        <v>3991</v>
      </c>
      <c r="G22" s="120" t="n">
        <v>0</v>
      </c>
      <c r="H22" s="120" t="s">
        <v>1977</v>
      </c>
      <c r="I22" s="121" t="s">
        <v>1625</v>
      </c>
      <c r="J22" s="120" t="s">
        <v>75</v>
      </c>
      <c r="K22" s="120" t="s">
        <v>75</v>
      </c>
      <c r="L22" s="122" t="n">
        <v>1517</v>
      </c>
      <c r="M22" s="215"/>
      <c r="N22" s="23" t="s">
        <v>57</v>
      </c>
      <c r="O22" s="120"/>
      <c r="P22" s="120"/>
      <c r="Q22" s="120" t="s">
        <v>1888</v>
      </c>
      <c r="R22" s="120" t="n">
        <v>120</v>
      </c>
      <c r="S22" s="120" t="s">
        <v>1905</v>
      </c>
      <c r="T22" s="120" t="n">
        <v>8</v>
      </c>
      <c r="U22" s="23" t="n">
        <v>8000</v>
      </c>
      <c r="V22" s="23" t="s">
        <v>21</v>
      </c>
      <c r="W22" s="23" t="s">
        <v>1907</v>
      </c>
      <c r="X22" s="23" t="s">
        <v>1891</v>
      </c>
      <c r="Y22" s="23" t="s">
        <v>1631</v>
      </c>
      <c r="Z22" s="23" t="s">
        <v>21</v>
      </c>
      <c r="AA22" s="23" t="s">
        <v>1923</v>
      </c>
      <c r="AB22" s="23" t="s">
        <v>1692</v>
      </c>
      <c r="AC22" s="23" t="s">
        <v>1941</v>
      </c>
      <c r="AD22" s="23" t="s">
        <v>57</v>
      </c>
      <c r="AE22" s="23"/>
      <c r="AF22" s="23"/>
      <c r="AG22" s="23"/>
      <c r="AH22" s="23"/>
      <c r="AI22" s="23"/>
      <c r="AJ22" s="23"/>
      <c r="AK22" s="23"/>
      <c r="AL22" s="23"/>
      <c r="AM22" s="23"/>
      <c r="AN22" s="23"/>
      <c r="AO22" s="23"/>
      <c r="AP22" s="23" t="s">
        <v>1978</v>
      </c>
    </row>
    <row r="23" s="139" customFormat="true" ht="371.25" hidden="false" customHeight="false" outlineLevel="0" collapsed="false">
      <c r="A23" s="141" t="s">
        <v>93</v>
      </c>
      <c r="B23" s="141" t="s">
        <v>94</v>
      </c>
      <c r="C23" s="141" t="s">
        <v>1125</v>
      </c>
      <c r="D23" s="141" t="s">
        <v>1126</v>
      </c>
      <c r="E23" s="120" t="n">
        <v>7728</v>
      </c>
      <c r="F23" s="120" t="n">
        <v>5037</v>
      </c>
      <c r="G23" s="120" t="n">
        <v>240</v>
      </c>
      <c r="H23" s="142" t="s">
        <v>1979</v>
      </c>
      <c r="I23" s="121" t="s">
        <v>1625</v>
      </c>
      <c r="J23" s="120" t="s">
        <v>21</v>
      </c>
      <c r="K23" s="120" t="s">
        <v>21</v>
      </c>
      <c r="L23" s="122" t="n">
        <v>1069</v>
      </c>
      <c r="M23" s="215" t="n">
        <v>303</v>
      </c>
      <c r="N23" s="23" t="s">
        <v>57</v>
      </c>
      <c r="O23" s="120"/>
      <c r="P23" s="120"/>
      <c r="Q23" s="120" t="s">
        <v>1929</v>
      </c>
      <c r="R23" s="434" t="n">
        <v>96.5</v>
      </c>
      <c r="S23" s="120" t="s">
        <v>1961</v>
      </c>
      <c r="T23" s="120" t="n">
        <v>9</v>
      </c>
      <c r="U23" s="23" t="s">
        <v>1980</v>
      </c>
      <c r="V23" s="23" t="s">
        <v>21</v>
      </c>
      <c r="W23" s="23" t="s">
        <v>1981</v>
      </c>
      <c r="X23" s="23" t="s">
        <v>1891</v>
      </c>
      <c r="Y23" s="23" t="s">
        <v>1631</v>
      </c>
      <c r="Z23" s="23" t="s">
        <v>21</v>
      </c>
      <c r="AA23" s="23" t="s">
        <v>1691</v>
      </c>
      <c r="AB23" s="23" t="s">
        <v>1924</v>
      </c>
      <c r="AC23" s="23" t="s">
        <v>1941</v>
      </c>
      <c r="AD23" s="23" t="s">
        <v>21</v>
      </c>
      <c r="AE23" s="23" t="s">
        <v>1969</v>
      </c>
      <c r="AF23" s="23"/>
      <c r="AG23" s="23" t="s">
        <v>1982</v>
      </c>
      <c r="AH23" s="23" t="s">
        <v>1983</v>
      </c>
      <c r="AI23" s="23" t="s">
        <v>1984</v>
      </c>
      <c r="AJ23" s="23" t="s">
        <v>1985</v>
      </c>
      <c r="AK23" s="23" t="s">
        <v>1986</v>
      </c>
      <c r="AL23" s="23" t="n">
        <v>75</v>
      </c>
      <c r="AM23" s="23" t="s">
        <v>1987</v>
      </c>
      <c r="AN23" s="23" t="s">
        <v>1988</v>
      </c>
      <c r="AO23" s="23" t="s">
        <v>1989</v>
      </c>
      <c r="AP23" s="143" t="s">
        <v>1990</v>
      </c>
    </row>
    <row r="24" s="118" customFormat="true" ht="38.25" hidden="false" customHeight="true" outlineLevel="0" collapsed="false">
      <c r="A24" s="106" t="s">
        <v>93</v>
      </c>
      <c r="B24" s="106" t="s">
        <v>1991</v>
      </c>
      <c r="C24" s="106" t="s">
        <v>1127</v>
      </c>
      <c r="D24" s="106" t="s">
        <v>1128</v>
      </c>
      <c r="E24" s="137" t="n">
        <v>759</v>
      </c>
      <c r="F24" s="137" t="n">
        <v>544</v>
      </c>
      <c r="G24" s="137" t="n">
        <v>58</v>
      </c>
      <c r="H24" s="137" t="s">
        <v>1992</v>
      </c>
      <c r="I24" s="137" t="s">
        <v>1625</v>
      </c>
      <c r="J24" s="137"/>
      <c r="K24" s="137"/>
      <c r="L24" s="144" t="n">
        <v>56.65</v>
      </c>
      <c r="M24" s="290" t="n">
        <v>26</v>
      </c>
      <c r="N24" s="25" t="s">
        <v>57</v>
      </c>
      <c r="O24" s="137"/>
      <c r="P24" s="137"/>
      <c r="Q24" s="137"/>
      <c r="R24" s="137" t="n">
        <v>8</v>
      </c>
      <c r="S24" s="137" t="s">
        <v>1628</v>
      </c>
      <c r="T24" s="137" t="n">
        <v>7</v>
      </c>
      <c r="U24" s="25" t="s">
        <v>1993</v>
      </c>
      <c r="V24" s="25" t="s">
        <v>21</v>
      </c>
      <c r="W24" s="25" t="s">
        <v>1629</v>
      </c>
      <c r="X24" s="25"/>
      <c r="Y24" s="25" t="s">
        <v>1892</v>
      </c>
      <c r="Z24" s="25" t="s">
        <v>21</v>
      </c>
      <c r="AA24" s="25" t="s">
        <v>1897</v>
      </c>
      <c r="AB24" s="25" t="s">
        <v>1994</v>
      </c>
      <c r="AC24" s="25" t="s">
        <v>1899</v>
      </c>
      <c r="AD24" s="25" t="s">
        <v>57</v>
      </c>
      <c r="AE24" s="25"/>
      <c r="AF24" s="25"/>
      <c r="AG24" s="25"/>
      <c r="AH24" s="25"/>
      <c r="AI24" s="25"/>
      <c r="AJ24" s="25"/>
      <c r="AK24" s="25"/>
      <c r="AL24" s="25"/>
      <c r="AM24" s="25"/>
      <c r="AN24" s="25"/>
      <c r="AO24" s="25"/>
      <c r="AP24" s="25"/>
      <c r="AQ24" s="123"/>
    </row>
    <row r="25" s="123" customFormat="true" ht="38.25" hidden="false" customHeight="true" outlineLevel="0" collapsed="false">
      <c r="A25" s="108" t="s">
        <v>93</v>
      </c>
      <c r="B25" s="108" t="s">
        <v>163</v>
      </c>
      <c r="C25" s="108" t="s">
        <v>1129</v>
      </c>
      <c r="D25" s="108" t="s">
        <v>1130</v>
      </c>
      <c r="E25" s="120" t="n">
        <v>15495</v>
      </c>
      <c r="F25" s="120" t="n">
        <v>4136</v>
      </c>
      <c r="G25" s="120" t="n">
        <v>463</v>
      </c>
      <c r="H25" s="120" t="s">
        <v>1995</v>
      </c>
      <c r="I25" s="121" t="s">
        <v>1625</v>
      </c>
      <c r="J25" s="120" t="s">
        <v>75</v>
      </c>
      <c r="K25" s="120" t="s">
        <v>21</v>
      </c>
      <c r="L25" s="122" t="n">
        <v>2685</v>
      </c>
      <c r="M25" s="215" t="n">
        <v>315</v>
      </c>
      <c r="N25" s="23" t="s">
        <v>57</v>
      </c>
      <c r="O25" s="120"/>
      <c r="P25" s="120"/>
      <c r="Q25" s="120" t="s">
        <v>1888</v>
      </c>
      <c r="R25" s="434" t="n">
        <v>76.2</v>
      </c>
      <c r="S25" s="120" t="s">
        <v>1905</v>
      </c>
      <c r="T25" s="120" t="n">
        <v>3</v>
      </c>
      <c r="U25" s="23" t="n">
        <v>3500</v>
      </c>
      <c r="V25" s="23" t="s">
        <v>21</v>
      </c>
      <c r="W25" s="23" t="s">
        <v>1907</v>
      </c>
      <c r="X25" s="23" t="s">
        <v>1891</v>
      </c>
      <c r="Y25" s="23" t="s">
        <v>1688</v>
      </c>
      <c r="Z25" s="23" t="s">
        <v>21</v>
      </c>
      <c r="AA25" s="23" t="s">
        <v>1923</v>
      </c>
      <c r="AB25" s="23" t="s">
        <v>1692</v>
      </c>
      <c r="AC25" s="23" t="s">
        <v>1693</v>
      </c>
      <c r="AD25" s="23" t="s">
        <v>57</v>
      </c>
      <c r="AE25" s="23"/>
      <c r="AF25" s="23"/>
      <c r="AG25" s="23"/>
      <c r="AH25" s="23"/>
      <c r="AI25" s="23" t="s">
        <v>1996</v>
      </c>
      <c r="AJ25" s="23" t="s">
        <v>1997</v>
      </c>
      <c r="AK25" s="23" t="s">
        <v>1998</v>
      </c>
      <c r="AL25" s="23" t="n">
        <v>99</v>
      </c>
      <c r="AM25" s="23" t="n">
        <v>40</v>
      </c>
      <c r="AN25" s="23" t="n">
        <v>250</v>
      </c>
      <c r="AO25" s="23" t="s">
        <v>1999</v>
      </c>
      <c r="AP25" s="23"/>
    </row>
    <row r="26" s="123" customFormat="true" ht="38.25" hidden="false" customHeight="true" outlineLevel="0" collapsed="false">
      <c r="A26" s="108" t="s">
        <v>93</v>
      </c>
      <c r="B26" s="108" t="s">
        <v>108</v>
      </c>
      <c r="C26" s="108" t="s">
        <v>1129</v>
      </c>
      <c r="D26" s="108" t="s">
        <v>1131</v>
      </c>
      <c r="E26" s="23" t="n">
        <v>660</v>
      </c>
      <c r="F26" s="23" t="n">
        <v>260</v>
      </c>
      <c r="G26" s="23" t="n">
        <v>6</v>
      </c>
      <c r="H26" s="120" t="s">
        <v>2000</v>
      </c>
      <c r="I26" s="121" t="s">
        <v>1625</v>
      </c>
      <c r="J26" s="120"/>
      <c r="K26" s="120"/>
      <c r="L26" s="122" t="n">
        <v>29.04</v>
      </c>
      <c r="M26" s="215" t="n">
        <v>1</v>
      </c>
      <c r="N26" s="23"/>
      <c r="O26" s="120"/>
      <c r="P26" s="120"/>
      <c r="Q26" s="120"/>
      <c r="R26" s="120" t="n">
        <v>16</v>
      </c>
      <c r="S26" s="120" t="s">
        <v>1657</v>
      </c>
      <c r="T26" s="120" t="n">
        <v>1</v>
      </c>
      <c r="U26" s="23" t="n">
        <v>500</v>
      </c>
      <c r="V26" s="23" t="s">
        <v>21</v>
      </c>
      <c r="W26" s="23" t="s">
        <v>1629</v>
      </c>
      <c r="X26" s="23" t="s">
        <v>1891</v>
      </c>
      <c r="Y26" s="23" t="s">
        <v>1631</v>
      </c>
      <c r="Z26" s="23" t="s">
        <v>1632</v>
      </c>
      <c r="AA26" s="23"/>
      <c r="AB26" s="23"/>
      <c r="AC26" s="23"/>
      <c r="AD26" s="23"/>
      <c r="AE26" s="23"/>
      <c r="AF26" s="23"/>
      <c r="AG26" s="23"/>
      <c r="AH26" s="23"/>
      <c r="AI26" s="23"/>
      <c r="AJ26" s="23"/>
      <c r="AK26" s="23"/>
      <c r="AL26" s="23"/>
      <c r="AM26" s="23"/>
      <c r="AN26" s="23"/>
      <c r="AO26" s="23"/>
      <c r="AP26" s="23"/>
    </row>
    <row r="27" s="123" customFormat="true" ht="38.25" hidden="false" customHeight="true" outlineLevel="0" collapsed="false">
      <c r="A27" s="108" t="s">
        <v>93</v>
      </c>
      <c r="B27" s="108" t="s">
        <v>113</v>
      </c>
      <c r="C27" s="108" t="s">
        <v>1132</v>
      </c>
      <c r="D27" s="145" t="s">
        <v>1133</v>
      </c>
      <c r="E27" s="120" t="n">
        <v>818</v>
      </c>
      <c r="F27" s="120"/>
      <c r="G27" s="120"/>
      <c r="H27" s="120" t="s">
        <v>2001</v>
      </c>
      <c r="I27" s="121"/>
      <c r="J27" s="120"/>
      <c r="K27" s="120"/>
      <c r="L27" s="122" t="n">
        <v>77</v>
      </c>
      <c r="M27" s="215"/>
      <c r="N27" s="23"/>
      <c r="O27" s="120"/>
      <c r="P27" s="120"/>
      <c r="Q27" s="120"/>
      <c r="R27" s="120"/>
      <c r="S27" s="120"/>
      <c r="T27" s="120"/>
      <c r="U27" s="23"/>
      <c r="V27" s="23"/>
      <c r="W27" s="23"/>
      <c r="X27" s="23"/>
      <c r="Y27" s="23"/>
      <c r="Z27" s="23"/>
      <c r="AA27" s="23"/>
      <c r="AB27" s="23"/>
      <c r="AC27" s="23"/>
      <c r="AD27" s="23"/>
      <c r="AE27" s="23"/>
      <c r="AF27" s="23"/>
      <c r="AG27" s="23"/>
      <c r="AH27" s="23"/>
      <c r="AI27" s="23"/>
      <c r="AJ27" s="23"/>
      <c r="AK27" s="23"/>
      <c r="AL27" s="23"/>
      <c r="AM27" s="23"/>
      <c r="AN27" s="23"/>
      <c r="AO27" s="23"/>
      <c r="AP27" s="23" t="s">
        <v>2002</v>
      </c>
    </row>
    <row r="28" s="123" customFormat="true" ht="38.25" hidden="false" customHeight="true" outlineLevel="0" collapsed="false">
      <c r="A28" s="108" t="s">
        <v>93</v>
      </c>
      <c r="B28" s="108" t="s">
        <v>163</v>
      </c>
      <c r="C28" s="108" t="s">
        <v>1134</v>
      </c>
      <c r="D28" s="108" t="s">
        <v>1135</v>
      </c>
      <c r="E28" s="120" t="n">
        <v>1293</v>
      </c>
      <c r="F28" s="120" t="n">
        <v>385</v>
      </c>
      <c r="G28" s="120" t="n">
        <v>9</v>
      </c>
      <c r="H28" s="120" t="s">
        <v>2003</v>
      </c>
      <c r="I28" s="121" t="s">
        <v>1625</v>
      </c>
      <c r="J28" s="120" t="s">
        <v>75</v>
      </c>
      <c r="K28" s="120" t="s">
        <v>21</v>
      </c>
      <c r="L28" s="122" t="n">
        <v>119.35</v>
      </c>
      <c r="M28" s="215" t="n">
        <v>20</v>
      </c>
      <c r="N28" s="23" t="s">
        <v>57</v>
      </c>
      <c r="O28" s="120"/>
      <c r="P28" s="120"/>
      <c r="Q28" s="120" t="s">
        <v>1888</v>
      </c>
      <c r="R28" s="434" t="n">
        <v>6.3</v>
      </c>
      <c r="S28" s="120" t="s">
        <v>1905</v>
      </c>
      <c r="T28" s="120" t="n">
        <v>2</v>
      </c>
      <c r="U28" s="23" t="n">
        <v>200</v>
      </c>
      <c r="V28" s="23" t="s">
        <v>21</v>
      </c>
      <c r="W28" s="23" t="s">
        <v>1907</v>
      </c>
      <c r="X28" s="23" t="s">
        <v>1891</v>
      </c>
      <c r="Y28" s="23" t="s">
        <v>1688</v>
      </c>
      <c r="Z28" s="23" t="s">
        <v>21</v>
      </c>
      <c r="AA28" s="23" t="s">
        <v>1923</v>
      </c>
      <c r="AB28" s="23" t="s">
        <v>1692</v>
      </c>
      <c r="AC28" s="23" t="s">
        <v>1693</v>
      </c>
      <c r="AD28" s="23" t="s">
        <v>57</v>
      </c>
      <c r="AE28" s="23"/>
      <c r="AF28" s="23"/>
      <c r="AG28" s="23"/>
      <c r="AH28" s="23"/>
      <c r="AI28" s="23"/>
      <c r="AJ28" s="23"/>
      <c r="AK28" s="23"/>
      <c r="AL28" s="23"/>
      <c r="AM28" s="23"/>
      <c r="AN28" s="23"/>
      <c r="AO28" s="23"/>
      <c r="AP28" s="23"/>
    </row>
    <row r="29" s="139" customFormat="true" ht="38.25" hidden="false" customHeight="true" outlineLevel="0" collapsed="false">
      <c r="A29" s="127" t="s">
        <v>93</v>
      </c>
      <c r="B29" s="128" t="s">
        <v>146</v>
      </c>
      <c r="C29" s="108" t="s">
        <v>1134</v>
      </c>
      <c r="D29" s="146" t="s">
        <v>1136</v>
      </c>
      <c r="E29" s="23" t="n">
        <v>3308</v>
      </c>
      <c r="F29" s="23" t="n">
        <v>1914</v>
      </c>
      <c r="G29" s="23" t="n">
        <v>0</v>
      </c>
      <c r="H29" s="120" t="s">
        <v>1977</v>
      </c>
      <c r="I29" s="121" t="s">
        <v>1625</v>
      </c>
      <c r="J29" s="120" t="s">
        <v>75</v>
      </c>
      <c r="K29" s="120" t="s">
        <v>75</v>
      </c>
      <c r="L29" s="122" t="n">
        <v>474</v>
      </c>
      <c r="M29" s="215"/>
      <c r="N29" s="23" t="s">
        <v>57</v>
      </c>
      <c r="O29" s="120"/>
      <c r="P29" s="120"/>
      <c r="Q29" s="120" t="s">
        <v>1888</v>
      </c>
      <c r="R29" s="120" t="n">
        <v>120</v>
      </c>
      <c r="S29" s="120" t="s">
        <v>1905</v>
      </c>
      <c r="T29" s="120" t="n">
        <v>6</v>
      </c>
      <c r="U29" s="23" t="n">
        <v>4000</v>
      </c>
      <c r="V29" s="23" t="s">
        <v>21</v>
      </c>
      <c r="W29" s="23" t="s">
        <v>1629</v>
      </c>
      <c r="X29" s="23" t="s">
        <v>1891</v>
      </c>
      <c r="Y29" s="23" t="s">
        <v>1896</v>
      </c>
      <c r="Z29" s="23" t="s">
        <v>21</v>
      </c>
      <c r="AA29" s="23" t="s">
        <v>1923</v>
      </c>
      <c r="AB29" s="23" t="s">
        <v>1692</v>
      </c>
      <c r="AC29" s="23" t="s">
        <v>1941</v>
      </c>
      <c r="AD29" s="23" t="s">
        <v>57</v>
      </c>
      <c r="AE29" s="23"/>
      <c r="AF29" s="23"/>
      <c r="AG29" s="23"/>
      <c r="AH29" s="23"/>
      <c r="AI29" s="23"/>
      <c r="AJ29" s="23"/>
      <c r="AK29" s="23"/>
      <c r="AL29" s="23"/>
      <c r="AM29" s="23"/>
      <c r="AN29" s="23"/>
      <c r="AO29" s="23"/>
      <c r="AP29" s="23" t="s">
        <v>2004</v>
      </c>
    </row>
    <row r="30" s="123" customFormat="true" ht="38.25" hidden="false" customHeight="true" outlineLevel="0" collapsed="false">
      <c r="A30" s="108" t="s">
        <v>93</v>
      </c>
      <c r="B30" s="108" t="s">
        <v>118</v>
      </c>
      <c r="C30" s="108" t="s">
        <v>1134</v>
      </c>
      <c r="D30" s="108" t="s">
        <v>1137</v>
      </c>
      <c r="E30" s="23" t="n">
        <v>3253</v>
      </c>
      <c r="F30" s="23" t="n">
        <v>980</v>
      </c>
      <c r="G30" s="23" t="n">
        <v>150</v>
      </c>
      <c r="H30" s="120" t="s">
        <v>2005</v>
      </c>
      <c r="I30" s="121" t="s">
        <v>1915</v>
      </c>
      <c r="J30" s="120"/>
      <c r="K30" s="120"/>
      <c r="L30" s="122" t="n">
        <v>366</v>
      </c>
      <c r="M30" s="215" t="n">
        <v>133</v>
      </c>
      <c r="N30" s="23" t="s">
        <v>57</v>
      </c>
      <c r="O30" s="120"/>
      <c r="P30" s="120"/>
      <c r="Q30" s="120" t="s">
        <v>1888</v>
      </c>
      <c r="R30" s="120" t="n">
        <v>36.5</v>
      </c>
      <c r="S30" s="120" t="s">
        <v>1889</v>
      </c>
      <c r="T30" s="120" t="n">
        <v>1</v>
      </c>
      <c r="U30" s="23" t="n">
        <v>1000</v>
      </c>
      <c r="V30" s="23" t="s">
        <v>21</v>
      </c>
      <c r="W30" s="23" t="s">
        <v>1629</v>
      </c>
      <c r="X30" s="23" t="s">
        <v>1891</v>
      </c>
      <c r="Y30" s="23" t="s">
        <v>1645</v>
      </c>
      <c r="Z30" s="23" t="s">
        <v>21</v>
      </c>
      <c r="AA30" s="23" t="s">
        <v>1923</v>
      </c>
      <c r="AB30" s="23" t="s">
        <v>1930</v>
      </c>
      <c r="AC30" s="23"/>
      <c r="AD30" s="23" t="s">
        <v>57</v>
      </c>
      <c r="AE30" s="23"/>
      <c r="AF30" s="23"/>
      <c r="AG30" s="23"/>
      <c r="AH30" s="23"/>
      <c r="AI30" s="23"/>
      <c r="AJ30" s="23"/>
      <c r="AK30" s="23"/>
      <c r="AL30" s="23"/>
      <c r="AM30" s="23"/>
      <c r="AN30" s="23"/>
      <c r="AO30" s="23"/>
      <c r="AP30" s="23"/>
    </row>
    <row r="31" customFormat="false" ht="38.25" hidden="false" customHeight="true" outlineLevel="0" collapsed="false">
      <c r="A31" s="127" t="s">
        <v>93</v>
      </c>
      <c r="B31" s="128" t="s">
        <v>125</v>
      </c>
      <c r="C31" s="108" t="s">
        <v>1138</v>
      </c>
      <c r="D31" s="128" t="s">
        <v>1139</v>
      </c>
      <c r="E31" s="120" t="s">
        <v>2006</v>
      </c>
      <c r="F31" s="120" t="n">
        <v>730</v>
      </c>
      <c r="G31" s="120" t="n">
        <v>3</v>
      </c>
      <c r="H31" s="120" t="s">
        <v>2007</v>
      </c>
      <c r="I31" s="121" t="s">
        <v>1625</v>
      </c>
      <c r="J31" s="120" t="s">
        <v>264</v>
      </c>
      <c r="K31" s="120" t="s">
        <v>21</v>
      </c>
      <c r="L31" s="122" t="n">
        <v>170</v>
      </c>
      <c r="M31" s="215" t="n">
        <v>34</v>
      </c>
      <c r="N31" s="23" t="s">
        <v>57</v>
      </c>
      <c r="O31" s="120"/>
      <c r="P31" s="120"/>
      <c r="Q31" s="120" t="s">
        <v>1888</v>
      </c>
      <c r="R31" s="120" t="n">
        <v>15</v>
      </c>
      <c r="S31" s="120" t="s">
        <v>1905</v>
      </c>
      <c r="T31" s="120" t="n">
        <v>2</v>
      </c>
      <c r="U31" s="23" t="s">
        <v>2008</v>
      </c>
      <c r="V31" s="23" t="s">
        <v>21</v>
      </c>
      <c r="W31" s="23" t="s">
        <v>1629</v>
      </c>
      <c r="X31" s="23" t="s">
        <v>1891</v>
      </c>
      <c r="Y31" s="23" t="s">
        <v>1896</v>
      </c>
      <c r="Z31" s="23" t="s">
        <v>1632</v>
      </c>
      <c r="AD31" s="112" t="s">
        <v>57</v>
      </c>
    </row>
    <row r="32" s="139" customFormat="true" ht="38.25" hidden="false" customHeight="true" outlineLevel="0" collapsed="false">
      <c r="A32" s="127" t="s">
        <v>93</v>
      </c>
      <c r="B32" s="128" t="s">
        <v>146</v>
      </c>
      <c r="C32" s="108" t="s">
        <v>1138</v>
      </c>
      <c r="D32" s="128" t="s">
        <v>1140</v>
      </c>
      <c r="E32" s="23"/>
      <c r="F32" s="23"/>
      <c r="G32" s="23"/>
      <c r="H32" s="120"/>
      <c r="I32" s="121"/>
      <c r="J32" s="120"/>
      <c r="K32" s="120"/>
      <c r="L32" s="122"/>
      <c r="M32" s="215"/>
      <c r="N32" s="23"/>
      <c r="O32" s="120"/>
      <c r="P32" s="120"/>
      <c r="Q32" s="120"/>
      <c r="R32" s="120"/>
      <c r="S32" s="120"/>
      <c r="T32" s="120"/>
      <c r="U32" s="23"/>
      <c r="V32" s="23"/>
      <c r="W32" s="23"/>
      <c r="X32" s="23"/>
      <c r="Y32" s="23"/>
      <c r="Z32" s="23"/>
      <c r="AA32" s="23"/>
      <c r="AB32" s="23"/>
      <c r="AC32" s="23"/>
      <c r="AD32" s="23"/>
      <c r="AE32" s="23"/>
      <c r="AF32" s="23"/>
      <c r="AG32" s="23"/>
      <c r="AH32" s="23"/>
      <c r="AI32" s="23"/>
      <c r="AJ32" s="23"/>
      <c r="AK32" s="23"/>
      <c r="AL32" s="23"/>
      <c r="AM32" s="23"/>
      <c r="AN32" s="23"/>
      <c r="AO32" s="23"/>
      <c r="AP32" s="23" t="s">
        <v>2009</v>
      </c>
    </row>
    <row r="33" s="139" customFormat="true" ht="38.25" hidden="false" customHeight="false" outlineLevel="0" collapsed="false">
      <c r="A33" s="127" t="s">
        <v>93</v>
      </c>
      <c r="B33" s="128" t="s">
        <v>131</v>
      </c>
      <c r="C33" s="108" t="s">
        <v>1138</v>
      </c>
      <c r="D33" s="147" t="s">
        <v>1141</v>
      </c>
      <c r="E33" s="148" t="n">
        <v>4500</v>
      </c>
      <c r="F33" s="148" t="n">
        <v>3068</v>
      </c>
      <c r="G33" s="23" t="n">
        <v>207</v>
      </c>
      <c r="H33" s="120" t="s">
        <v>2010</v>
      </c>
      <c r="I33" s="121" t="s">
        <v>1915</v>
      </c>
      <c r="J33" s="120"/>
      <c r="K33" s="120" t="s">
        <v>21</v>
      </c>
      <c r="L33" s="122" t="n">
        <v>800</v>
      </c>
      <c r="M33" s="215" t="n">
        <v>351</v>
      </c>
      <c r="N33" s="23" t="s">
        <v>57</v>
      </c>
      <c r="O33" s="120"/>
      <c r="P33" s="120"/>
      <c r="Q33" s="120" t="s">
        <v>1888</v>
      </c>
      <c r="R33" s="120" t="n">
        <v>70.3</v>
      </c>
      <c r="S33" s="120" t="s">
        <v>1905</v>
      </c>
      <c r="T33" s="120" t="n">
        <v>6</v>
      </c>
      <c r="U33" s="148" t="n">
        <v>4240</v>
      </c>
      <c r="V33" s="23" t="s">
        <v>21</v>
      </c>
      <c r="W33" s="23" t="s">
        <v>1687</v>
      </c>
      <c r="X33" s="23" t="s">
        <v>1891</v>
      </c>
      <c r="Y33" s="23" t="s">
        <v>1896</v>
      </c>
      <c r="Z33" s="23" t="s">
        <v>1632</v>
      </c>
      <c r="AA33" s="23" t="s">
        <v>1897</v>
      </c>
      <c r="AB33" s="23" t="s">
        <v>1924</v>
      </c>
      <c r="AC33" s="23" t="s">
        <v>1941</v>
      </c>
      <c r="AD33" s="23" t="s">
        <v>57</v>
      </c>
      <c r="AE33" s="23"/>
      <c r="AF33" s="23"/>
      <c r="AG33" s="23"/>
      <c r="AH33" s="23"/>
      <c r="AI33" s="129" t="n">
        <v>42760</v>
      </c>
      <c r="AJ33" s="129" t="n">
        <v>43100</v>
      </c>
      <c r="AK33" s="23" t="s">
        <v>2011</v>
      </c>
      <c r="AL33" s="23" t="n">
        <v>10</v>
      </c>
      <c r="AM33" s="23" t="n">
        <v>1.79</v>
      </c>
      <c r="AN33" s="23" t="n">
        <v>2.14</v>
      </c>
      <c r="AO33" s="23" t="s">
        <v>2012</v>
      </c>
      <c r="AP33" s="23" t="s">
        <v>2013</v>
      </c>
    </row>
    <row r="34" s="123" customFormat="true" ht="38.25" hidden="false" customHeight="true" outlineLevel="0" collapsed="false">
      <c r="A34" s="108" t="s">
        <v>93</v>
      </c>
      <c r="B34" s="108" t="s">
        <v>137</v>
      </c>
      <c r="C34" s="108" t="s">
        <v>1142</v>
      </c>
      <c r="D34" s="149" t="s">
        <v>1143</v>
      </c>
      <c r="E34" s="120" t="n">
        <v>9279</v>
      </c>
      <c r="F34" s="120" t="n">
        <v>4148</v>
      </c>
      <c r="G34" s="120" t="n">
        <v>502</v>
      </c>
      <c r="H34" s="120" t="s">
        <v>2014</v>
      </c>
      <c r="I34" s="121" t="s">
        <v>1915</v>
      </c>
      <c r="J34" s="120" t="s">
        <v>57</v>
      </c>
      <c r="K34" s="120" t="s">
        <v>21</v>
      </c>
      <c r="L34" s="122" t="n">
        <v>1128.19</v>
      </c>
      <c r="M34" s="215"/>
      <c r="N34" s="23" t="s">
        <v>57</v>
      </c>
      <c r="O34" s="120"/>
      <c r="P34" s="120"/>
      <c r="Q34" s="120" t="s">
        <v>1627</v>
      </c>
      <c r="R34" s="120" t="n">
        <v>59</v>
      </c>
      <c r="S34" s="150" t="s">
        <v>1961</v>
      </c>
      <c r="T34" s="120" t="n">
        <v>3</v>
      </c>
      <c r="U34" s="23" t="n">
        <v>1900</v>
      </c>
      <c r="V34" s="23" t="s">
        <v>21</v>
      </c>
      <c r="W34" s="23" t="s">
        <v>1907</v>
      </c>
      <c r="X34" s="23" t="s">
        <v>1891</v>
      </c>
      <c r="Y34" s="23" t="s">
        <v>1688</v>
      </c>
      <c r="Z34" s="23" t="s">
        <v>21</v>
      </c>
      <c r="AA34" s="23" t="s">
        <v>1923</v>
      </c>
      <c r="AB34" s="23" t="s">
        <v>1692</v>
      </c>
      <c r="AC34" s="23" t="s">
        <v>1941</v>
      </c>
      <c r="AD34" s="23" t="s">
        <v>57</v>
      </c>
      <c r="AE34" s="23"/>
      <c r="AF34" s="23" t="s">
        <v>2015</v>
      </c>
      <c r="AG34" s="23"/>
      <c r="AH34" s="23"/>
      <c r="AI34" s="23"/>
      <c r="AJ34" s="23"/>
      <c r="AK34" s="23"/>
      <c r="AL34" s="23"/>
      <c r="AM34" s="23"/>
      <c r="AN34" s="23"/>
      <c r="AO34" s="23"/>
      <c r="AP34" s="23"/>
    </row>
    <row r="35" customFormat="false" ht="38.25" hidden="false" customHeight="true" outlineLevel="0" collapsed="false">
      <c r="A35" s="108" t="s">
        <v>93</v>
      </c>
      <c r="B35" s="108" t="s">
        <v>1114</v>
      </c>
      <c r="C35" s="108" t="s">
        <v>1144</v>
      </c>
      <c r="D35" s="108" t="s">
        <v>1145</v>
      </c>
      <c r="E35" s="120" t="n">
        <v>752</v>
      </c>
      <c r="F35" s="120" t="n">
        <v>426</v>
      </c>
      <c r="G35" s="120" t="n">
        <v>82</v>
      </c>
      <c r="H35" s="120" t="s">
        <v>2016</v>
      </c>
      <c r="I35" s="121" t="s">
        <v>1967</v>
      </c>
      <c r="J35" s="120"/>
      <c r="K35" s="120" t="s">
        <v>75</v>
      </c>
      <c r="L35" s="122" t="n">
        <v>345.75</v>
      </c>
      <c r="M35" s="215"/>
      <c r="N35" s="112" t="s">
        <v>57</v>
      </c>
      <c r="O35" s="120"/>
      <c r="P35" s="120"/>
      <c r="Q35" s="120" t="s">
        <v>1627</v>
      </c>
      <c r="R35" s="120"/>
      <c r="S35" s="120" t="s">
        <v>1628</v>
      </c>
      <c r="T35" s="120" t="n">
        <v>2</v>
      </c>
      <c r="U35" s="112" t="s">
        <v>21</v>
      </c>
      <c r="V35" s="112" t="s">
        <v>21</v>
      </c>
      <c r="W35" s="112" t="s">
        <v>1629</v>
      </c>
      <c r="X35" s="112" t="s">
        <v>1891</v>
      </c>
      <c r="Y35" s="112" t="s">
        <v>1896</v>
      </c>
      <c r="Z35" s="112" t="s">
        <v>21</v>
      </c>
      <c r="AA35" s="112" t="s">
        <v>1691</v>
      </c>
      <c r="AB35" s="112" t="s">
        <v>1924</v>
      </c>
      <c r="AC35" s="112" t="s">
        <v>1899</v>
      </c>
      <c r="AD35" s="112" t="s">
        <v>21</v>
      </c>
      <c r="AE35" s="112" t="s">
        <v>1969</v>
      </c>
      <c r="AG35" s="112" t="s">
        <v>21</v>
      </c>
      <c r="AH35" s="112" t="s">
        <v>1635</v>
      </c>
      <c r="AI35" s="112" t="s">
        <v>57</v>
      </c>
      <c r="AJ35" s="112" t="s">
        <v>57</v>
      </c>
      <c r="AK35" s="112" t="s">
        <v>57</v>
      </c>
      <c r="AL35" s="112" t="s">
        <v>21</v>
      </c>
      <c r="AM35" s="112" t="s">
        <v>21</v>
      </c>
      <c r="AN35" s="112" t="s">
        <v>57</v>
      </c>
      <c r="AO35" s="112" t="s">
        <v>21</v>
      </c>
      <c r="AP35" s="112" t="s">
        <v>2017</v>
      </c>
    </row>
    <row r="36" customFormat="false" ht="38.25" hidden="false" customHeight="true" outlineLevel="0" collapsed="false">
      <c r="A36" s="108" t="s">
        <v>93</v>
      </c>
      <c r="B36" s="108" t="s">
        <v>1114</v>
      </c>
      <c r="C36" s="108" t="s">
        <v>1146</v>
      </c>
      <c r="D36" s="107" t="s">
        <v>1147</v>
      </c>
      <c r="E36" s="120" t="n">
        <v>1390</v>
      </c>
      <c r="F36" s="120" t="n">
        <v>703</v>
      </c>
      <c r="G36" s="120" t="n">
        <v>118</v>
      </c>
      <c r="H36" s="120" t="s">
        <v>2018</v>
      </c>
      <c r="I36" s="121" t="s">
        <v>1625</v>
      </c>
      <c r="J36" s="120"/>
      <c r="K36" s="120" t="s">
        <v>75</v>
      </c>
      <c r="L36" s="122" t="n">
        <v>299.6</v>
      </c>
      <c r="M36" s="215"/>
      <c r="N36" s="112" t="s">
        <v>57</v>
      </c>
      <c r="O36" s="120"/>
      <c r="P36" s="120"/>
      <c r="Q36" s="120" t="s">
        <v>1627</v>
      </c>
      <c r="R36" s="120"/>
      <c r="S36" s="120" t="s">
        <v>1628</v>
      </c>
      <c r="T36" s="120" t="n">
        <v>1</v>
      </c>
      <c r="U36" s="112" t="s">
        <v>21</v>
      </c>
      <c r="V36" s="112" t="s">
        <v>21</v>
      </c>
      <c r="W36" s="112" t="s">
        <v>1629</v>
      </c>
      <c r="X36" s="112" t="s">
        <v>1891</v>
      </c>
      <c r="Y36" s="112" t="s">
        <v>1896</v>
      </c>
      <c r="Z36" s="112" t="s">
        <v>21</v>
      </c>
      <c r="AA36" s="112" t="s">
        <v>1691</v>
      </c>
      <c r="AB36" s="112" t="s">
        <v>1924</v>
      </c>
      <c r="AC36" s="112" t="s">
        <v>1899</v>
      </c>
      <c r="AD36" s="112" t="s">
        <v>57</v>
      </c>
    </row>
    <row r="37" s="123" customFormat="true" ht="38.25" hidden="false" customHeight="true" outlineLevel="0" collapsed="false">
      <c r="A37" s="108" t="s">
        <v>93</v>
      </c>
      <c r="B37" s="108" t="s">
        <v>1015</v>
      </c>
      <c r="C37" s="108" t="s">
        <v>1148</v>
      </c>
      <c r="D37" s="119" t="s">
        <v>1149</v>
      </c>
      <c r="E37" s="120" t="n">
        <v>1893</v>
      </c>
      <c r="F37" s="120" t="n">
        <v>681</v>
      </c>
      <c r="G37" s="120" t="n">
        <v>25</v>
      </c>
      <c r="H37" s="120" t="s">
        <v>2019</v>
      </c>
      <c r="I37" s="121" t="s">
        <v>1915</v>
      </c>
      <c r="J37" s="120" t="s">
        <v>75</v>
      </c>
      <c r="K37" s="120" t="s">
        <v>21</v>
      </c>
      <c r="L37" s="122" t="n">
        <v>263.44</v>
      </c>
      <c r="M37" s="215" t="n">
        <v>27.54</v>
      </c>
      <c r="N37" s="23" t="s">
        <v>57</v>
      </c>
      <c r="O37" s="120"/>
      <c r="P37" s="120"/>
      <c r="Q37" s="120" t="s">
        <v>1929</v>
      </c>
      <c r="R37" s="120" t="n">
        <v>60</v>
      </c>
      <c r="S37" s="120" t="s">
        <v>2020</v>
      </c>
      <c r="T37" s="120" t="n">
        <v>2</v>
      </c>
      <c r="U37" s="23" t="n">
        <v>300</v>
      </c>
      <c r="V37" s="23" t="s">
        <v>21</v>
      </c>
      <c r="W37" s="23" t="s">
        <v>1907</v>
      </c>
      <c r="X37" s="23" t="s">
        <v>1891</v>
      </c>
      <c r="Y37" s="23" t="s">
        <v>2021</v>
      </c>
      <c r="Z37" s="23" t="s">
        <v>21</v>
      </c>
      <c r="AA37" s="23" t="s">
        <v>1691</v>
      </c>
      <c r="AB37" s="23" t="s">
        <v>1692</v>
      </c>
      <c r="AC37" s="23" t="s">
        <v>1899</v>
      </c>
      <c r="AD37" s="23" t="s">
        <v>57</v>
      </c>
      <c r="AE37" s="23" t="s">
        <v>2022</v>
      </c>
      <c r="AF37" s="23"/>
      <c r="AG37" s="23"/>
      <c r="AH37" s="23"/>
      <c r="AI37" s="23"/>
      <c r="AJ37" s="23"/>
      <c r="AK37" s="23"/>
      <c r="AL37" s="23"/>
      <c r="AM37" s="23"/>
      <c r="AN37" s="23"/>
      <c r="AO37" s="23"/>
      <c r="AP37" s="23"/>
    </row>
    <row r="38" customFormat="false" ht="38.25" hidden="false" customHeight="true" outlineLevel="0" collapsed="false">
      <c r="A38" s="108" t="s">
        <v>93</v>
      </c>
      <c r="B38" s="108" t="s">
        <v>1114</v>
      </c>
      <c r="C38" s="108" t="s">
        <v>1150</v>
      </c>
      <c r="D38" s="124" t="s">
        <v>1151</v>
      </c>
      <c r="E38" s="120" t="n">
        <v>3034</v>
      </c>
      <c r="F38" s="120" t="n">
        <v>1644</v>
      </c>
      <c r="G38" s="120" t="n">
        <v>244</v>
      </c>
      <c r="H38" s="120" t="s">
        <v>2023</v>
      </c>
      <c r="I38" s="121" t="s">
        <v>1625</v>
      </c>
      <c r="J38" s="120"/>
      <c r="K38" s="120" t="s">
        <v>75</v>
      </c>
      <c r="L38" s="122" t="n">
        <v>995.33</v>
      </c>
      <c r="M38" s="215"/>
      <c r="N38" s="112" t="s">
        <v>57</v>
      </c>
      <c r="O38" s="120"/>
      <c r="P38" s="120"/>
      <c r="Q38" s="120" t="s">
        <v>1627</v>
      </c>
      <c r="R38" s="120"/>
      <c r="S38" s="120" t="s">
        <v>1628</v>
      </c>
      <c r="T38" s="120" t="n">
        <v>12</v>
      </c>
      <c r="U38" s="112" t="s">
        <v>21</v>
      </c>
      <c r="V38" s="112" t="s">
        <v>21</v>
      </c>
      <c r="W38" s="112" t="s">
        <v>1907</v>
      </c>
      <c r="X38" s="112" t="s">
        <v>1891</v>
      </c>
      <c r="Y38" s="112" t="s">
        <v>1688</v>
      </c>
      <c r="Z38" s="112" t="s">
        <v>21</v>
      </c>
      <c r="AA38" s="112" t="s">
        <v>1691</v>
      </c>
      <c r="AB38" s="112" t="s">
        <v>1924</v>
      </c>
      <c r="AC38" s="112" t="s">
        <v>1899</v>
      </c>
      <c r="AD38" s="112" t="s">
        <v>57</v>
      </c>
    </row>
    <row r="39" customFormat="false" ht="38.25" hidden="false" customHeight="true" outlineLevel="0" collapsed="false">
      <c r="A39" s="108" t="s">
        <v>93</v>
      </c>
      <c r="B39" s="108" t="s">
        <v>1114</v>
      </c>
      <c r="C39" s="108" t="s">
        <v>1152</v>
      </c>
      <c r="D39" s="108" t="s">
        <v>1153</v>
      </c>
      <c r="E39" s="120" t="n">
        <v>235</v>
      </c>
      <c r="F39" s="120" t="n">
        <v>215</v>
      </c>
      <c r="G39" s="120" t="n">
        <v>22</v>
      </c>
      <c r="H39" s="120" t="s">
        <v>2024</v>
      </c>
      <c r="I39" s="121" t="s">
        <v>1967</v>
      </c>
      <c r="J39" s="120"/>
      <c r="K39" s="120" t="s">
        <v>75</v>
      </c>
      <c r="L39" s="122" t="n">
        <v>36.01</v>
      </c>
      <c r="M39" s="215"/>
      <c r="N39" s="112" t="s">
        <v>57</v>
      </c>
      <c r="O39" s="120" t="s">
        <v>1968</v>
      </c>
      <c r="P39" s="120"/>
      <c r="Q39" s="120" t="s">
        <v>1627</v>
      </c>
      <c r="R39" s="120"/>
      <c r="S39" s="120" t="s">
        <v>1628</v>
      </c>
      <c r="T39" s="120" t="n">
        <v>1</v>
      </c>
      <c r="U39" s="112" t="s">
        <v>21</v>
      </c>
      <c r="V39" s="112" t="s">
        <v>21</v>
      </c>
      <c r="W39" s="112" t="s">
        <v>1907</v>
      </c>
      <c r="X39" s="112" t="s">
        <v>1891</v>
      </c>
      <c r="Y39" s="112" t="s">
        <v>1631</v>
      </c>
      <c r="Z39" s="112" t="s">
        <v>21</v>
      </c>
      <c r="AA39" s="112" t="s">
        <v>1691</v>
      </c>
      <c r="AB39" s="112" t="s">
        <v>1924</v>
      </c>
      <c r="AC39" s="112" t="s">
        <v>1899</v>
      </c>
      <c r="AD39" s="112" t="s">
        <v>21</v>
      </c>
      <c r="AE39" s="112" t="s">
        <v>1969</v>
      </c>
      <c r="AG39" s="112" t="s">
        <v>21</v>
      </c>
      <c r="AH39" s="112" t="s">
        <v>1635</v>
      </c>
      <c r="AI39" s="112" t="s">
        <v>57</v>
      </c>
      <c r="AJ39" s="112" t="s">
        <v>57</v>
      </c>
      <c r="AK39" s="112" t="s">
        <v>57</v>
      </c>
      <c r="AL39" s="112" t="s">
        <v>21</v>
      </c>
      <c r="AM39" s="112" t="s">
        <v>21</v>
      </c>
      <c r="AN39" s="112" t="s">
        <v>57</v>
      </c>
      <c r="AO39" s="112" t="s">
        <v>21</v>
      </c>
      <c r="AP39" s="112" t="s">
        <v>2025</v>
      </c>
    </row>
    <row r="40" customFormat="false" ht="38.25" hidden="false" customHeight="true" outlineLevel="0" collapsed="false">
      <c r="A40" s="108" t="s">
        <v>93</v>
      </c>
      <c r="B40" s="108" t="s">
        <v>1114</v>
      </c>
      <c r="C40" s="108" t="s">
        <v>1154</v>
      </c>
      <c r="D40" s="107" t="s">
        <v>1155</v>
      </c>
      <c r="E40" s="120" t="n">
        <v>8331</v>
      </c>
      <c r="F40" s="120" t="n">
        <v>2592</v>
      </c>
      <c r="G40" s="120" t="n">
        <v>292</v>
      </c>
      <c r="H40" s="120" t="s">
        <v>2026</v>
      </c>
      <c r="I40" s="121" t="s">
        <v>1625</v>
      </c>
      <c r="J40" s="120"/>
      <c r="K40" s="120" t="s">
        <v>75</v>
      </c>
      <c r="L40" s="122" t="n">
        <v>1743.28</v>
      </c>
      <c r="M40" s="215"/>
      <c r="N40" s="112" t="s">
        <v>57</v>
      </c>
      <c r="O40" s="120"/>
      <c r="P40" s="120"/>
      <c r="Q40" s="120" t="s">
        <v>1627</v>
      </c>
      <c r="R40" s="120"/>
      <c r="S40" s="120" t="s">
        <v>1628</v>
      </c>
      <c r="T40" s="120" t="n">
        <v>8</v>
      </c>
      <c r="U40" s="112" t="s">
        <v>21</v>
      </c>
      <c r="V40" s="112" t="s">
        <v>21</v>
      </c>
      <c r="W40" s="112" t="s">
        <v>1907</v>
      </c>
      <c r="X40" s="112" t="s">
        <v>1891</v>
      </c>
      <c r="Y40" s="112" t="s">
        <v>1688</v>
      </c>
      <c r="Z40" s="112" t="s">
        <v>21</v>
      </c>
      <c r="AA40" s="112" t="s">
        <v>1691</v>
      </c>
      <c r="AB40" s="112" t="s">
        <v>1924</v>
      </c>
      <c r="AC40" s="112" t="s">
        <v>1899</v>
      </c>
      <c r="AD40" s="112" t="s">
        <v>57</v>
      </c>
    </row>
    <row r="41" s="123" customFormat="true" ht="76.5" hidden="false" customHeight="true" outlineLevel="0" collapsed="false">
      <c r="A41" s="108" t="s">
        <v>180</v>
      </c>
      <c r="B41" s="108" t="s">
        <v>181</v>
      </c>
      <c r="C41" s="108" t="s">
        <v>1156</v>
      </c>
      <c r="D41" s="108" t="s">
        <v>1157</v>
      </c>
      <c r="E41" s="120" t="n">
        <v>107441</v>
      </c>
      <c r="F41" s="120"/>
      <c r="G41" s="120"/>
      <c r="H41" s="120" t="s">
        <v>2027</v>
      </c>
      <c r="I41" s="121" t="s">
        <v>1625</v>
      </c>
      <c r="J41" s="120" t="s">
        <v>2028</v>
      </c>
      <c r="K41" s="120" t="s">
        <v>21</v>
      </c>
      <c r="L41" s="122" t="n">
        <v>14178.19</v>
      </c>
      <c r="M41" s="215"/>
      <c r="N41" s="23" t="s">
        <v>21</v>
      </c>
      <c r="O41" s="120" t="s">
        <v>1917</v>
      </c>
      <c r="P41" s="120" t="s">
        <v>2029</v>
      </c>
      <c r="Q41" s="120" t="s">
        <v>1627</v>
      </c>
      <c r="R41" s="120" t="n">
        <v>487</v>
      </c>
      <c r="S41" s="120" t="s">
        <v>1961</v>
      </c>
      <c r="T41" s="120" t="n">
        <v>7</v>
      </c>
      <c r="U41" s="23" t="n">
        <v>11730</v>
      </c>
      <c r="V41" s="23" t="s">
        <v>21</v>
      </c>
      <c r="W41" s="23" t="s">
        <v>1907</v>
      </c>
      <c r="X41" s="23" t="s">
        <v>1630</v>
      </c>
      <c r="Y41" s="23" t="s">
        <v>1896</v>
      </c>
      <c r="Z41" s="23" t="s">
        <v>1632</v>
      </c>
      <c r="AA41" s="23"/>
      <c r="AB41" s="23"/>
      <c r="AC41" s="23"/>
      <c r="AD41" s="23"/>
      <c r="AE41" s="23"/>
      <c r="AF41" s="23"/>
      <c r="AG41" s="23"/>
      <c r="AH41" s="23"/>
      <c r="AI41" s="23"/>
      <c r="AJ41" s="23"/>
      <c r="AK41" s="23"/>
      <c r="AL41" s="23"/>
      <c r="AM41" s="23"/>
      <c r="AN41" s="151"/>
      <c r="AO41" s="23"/>
      <c r="AP41" s="151"/>
      <c r="AQ41" s="123" t="s">
        <v>2030</v>
      </c>
    </row>
    <row r="42" s="123" customFormat="true" ht="78.75" hidden="false" customHeight="true" outlineLevel="0" collapsed="false">
      <c r="A42" s="108" t="s">
        <v>180</v>
      </c>
      <c r="B42" s="108" t="s">
        <v>181</v>
      </c>
      <c r="C42" s="108" t="s">
        <v>1158</v>
      </c>
      <c r="D42" s="119" t="s">
        <v>1159</v>
      </c>
      <c r="E42" s="120" t="n">
        <v>355105</v>
      </c>
      <c r="F42" s="120"/>
      <c r="G42" s="120"/>
      <c r="H42" s="120" t="s">
        <v>2031</v>
      </c>
      <c r="I42" s="121" t="s">
        <v>1625</v>
      </c>
      <c r="J42" s="120" t="s">
        <v>2032</v>
      </c>
      <c r="K42" s="120" t="s">
        <v>21</v>
      </c>
      <c r="L42" s="122" t="n">
        <v>47321.31</v>
      </c>
      <c r="M42" s="215"/>
      <c r="N42" s="23" t="s">
        <v>21</v>
      </c>
      <c r="O42" s="120" t="s">
        <v>1917</v>
      </c>
      <c r="P42" s="120" t="s">
        <v>2033</v>
      </c>
      <c r="Q42" s="120" t="s">
        <v>1627</v>
      </c>
      <c r="R42" s="120" t="n">
        <v>995</v>
      </c>
      <c r="S42" s="120" t="s">
        <v>1961</v>
      </c>
      <c r="T42" s="120" t="n">
        <v>6</v>
      </c>
      <c r="U42" s="23" t="n">
        <v>15570</v>
      </c>
      <c r="V42" s="23" t="s">
        <v>21</v>
      </c>
      <c r="W42" s="23" t="s">
        <v>1907</v>
      </c>
      <c r="X42" s="23" t="s">
        <v>1630</v>
      </c>
      <c r="Y42" s="23" t="s">
        <v>1896</v>
      </c>
      <c r="Z42" s="23" t="s">
        <v>1632</v>
      </c>
      <c r="AA42" s="23"/>
      <c r="AB42" s="23"/>
      <c r="AC42" s="23"/>
      <c r="AD42" s="23"/>
      <c r="AE42" s="23"/>
      <c r="AF42" s="23"/>
      <c r="AG42" s="23"/>
      <c r="AH42" s="23"/>
      <c r="AI42" s="23"/>
      <c r="AJ42" s="23"/>
      <c r="AK42" s="23"/>
      <c r="AL42" s="23"/>
      <c r="AM42" s="23"/>
      <c r="AN42" s="23"/>
      <c r="AO42" s="23"/>
      <c r="AP42" s="23"/>
      <c r="AQ42" s="136" t="s">
        <v>2034</v>
      </c>
    </row>
    <row r="43" s="123" customFormat="true" ht="69.75" hidden="false" customHeight="true" outlineLevel="0" collapsed="false">
      <c r="A43" s="108" t="s">
        <v>180</v>
      </c>
      <c r="B43" s="108" t="s">
        <v>181</v>
      </c>
      <c r="C43" s="108" t="s">
        <v>1160</v>
      </c>
      <c r="D43" s="108" t="s">
        <v>1161</v>
      </c>
      <c r="E43" s="120" t="n">
        <v>54687</v>
      </c>
      <c r="F43" s="120"/>
      <c r="G43" s="120"/>
      <c r="H43" s="120" t="s">
        <v>2027</v>
      </c>
      <c r="I43" s="121" t="s">
        <v>1625</v>
      </c>
      <c r="J43" s="120" t="s">
        <v>2028</v>
      </c>
      <c r="K43" s="120" t="s">
        <v>21</v>
      </c>
      <c r="L43" s="122" t="n">
        <v>7299.45</v>
      </c>
      <c r="M43" s="215"/>
      <c r="N43" s="23" t="s">
        <v>21</v>
      </c>
      <c r="O43" s="120" t="s">
        <v>1917</v>
      </c>
      <c r="P43" s="120" t="s">
        <v>2029</v>
      </c>
      <c r="Q43" s="120" t="s">
        <v>1627</v>
      </c>
      <c r="R43" s="120" t="n">
        <v>206</v>
      </c>
      <c r="S43" s="120" t="s">
        <v>1961</v>
      </c>
      <c r="T43" s="120" t="n">
        <v>0</v>
      </c>
      <c r="U43" s="23" t="n">
        <v>0</v>
      </c>
      <c r="V43" s="23" t="s">
        <v>21</v>
      </c>
      <c r="W43" s="23" t="s">
        <v>1907</v>
      </c>
      <c r="X43" s="23" t="s">
        <v>1630</v>
      </c>
      <c r="Y43" s="23" t="s">
        <v>1896</v>
      </c>
      <c r="Z43" s="23" t="s">
        <v>1632</v>
      </c>
      <c r="AA43" s="23"/>
      <c r="AB43" s="23"/>
      <c r="AC43" s="23"/>
      <c r="AD43" s="23"/>
      <c r="AE43" s="23"/>
      <c r="AF43" s="23"/>
      <c r="AG43" s="23"/>
      <c r="AH43" s="23"/>
      <c r="AI43" s="23"/>
      <c r="AJ43" s="23"/>
      <c r="AK43" s="23"/>
      <c r="AL43" s="23"/>
      <c r="AM43" s="23"/>
      <c r="AN43" s="23"/>
      <c r="AO43" s="23"/>
      <c r="AP43" s="23"/>
    </row>
    <row r="44" s="123" customFormat="true" ht="108.75" hidden="false" customHeight="true" outlineLevel="0" collapsed="false">
      <c r="A44" s="108" t="s">
        <v>180</v>
      </c>
      <c r="B44" s="108" t="s">
        <v>181</v>
      </c>
      <c r="C44" s="108" t="s">
        <v>1162</v>
      </c>
      <c r="D44" s="108" t="s">
        <v>1163</v>
      </c>
      <c r="E44" s="120" t="n">
        <v>126616</v>
      </c>
      <c r="F44" s="120"/>
      <c r="G44" s="120"/>
      <c r="H44" s="120" t="s">
        <v>2035</v>
      </c>
      <c r="I44" s="121" t="s">
        <v>1625</v>
      </c>
      <c r="J44" s="120" t="s">
        <v>2036</v>
      </c>
      <c r="K44" s="120" t="s">
        <v>21</v>
      </c>
      <c r="L44" s="122" t="n">
        <v>16900.32</v>
      </c>
      <c r="M44" s="215"/>
      <c r="N44" s="23" t="s">
        <v>21</v>
      </c>
      <c r="O44" s="120" t="s">
        <v>2037</v>
      </c>
      <c r="P44" s="120" t="s">
        <v>2038</v>
      </c>
      <c r="Q44" s="120" t="s">
        <v>1627</v>
      </c>
      <c r="R44" s="120" t="n">
        <v>530</v>
      </c>
      <c r="S44" s="120" t="s">
        <v>1961</v>
      </c>
      <c r="T44" s="120" t="n">
        <v>9</v>
      </c>
      <c r="U44" s="23" t="n">
        <v>55750</v>
      </c>
      <c r="V44" s="23" t="s">
        <v>21</v>
      </c>
      <c r="W44" s="23" t="s">
        <v>1907</v>
      </c>
      <c r="X44" s="23" t="s">
        <v>1630</v>
      </c>
      <c r="Y44" s="23" t="s">
        <v>1896</v>
      </c>
      <c r="Z44" s="23" t="s">
        <v>1632</v>
      </c>
      <c r="AA44" s="23"/>
      <c r="AB44" s="23"/>
      <c r="AC44" s="23"/>
      <c r="AD44" s="23"/>
      <c r="AE44" s="23"/>
      <c r="AF44" s="23"/>
      <c r="AG44" s="23"/>
      <c r="AH44" s="23"/>
      <c r="AI44" s="23"/>
      <c r="AJ44" s="23"/>
      <c r="AK44" s="23"/>
      <c r="AL44" s="23"/>
      <c r="AM44" s="23"/>
      <c r="AN44" s="23"/>
      <c r="AO44" s="23"/>
      <c r="AP44" s="23"/>
    </row>
    <row r="45" s="123" customFormat="true" ht="51" hidden="false" customHeight="true" outlineLevel="0" collapsed="false">
      <c r="A45" s="108" t="s">
        <v>180</v>
      </c>
      <c r="B45" s="108" t="s">
        <v>181</v>
      </c>
      <c r="C45" s="108" t="s">
        <v>1164</v>
      </c>
      <c r="D45" s="108" t="s">
        <v>1165</v>
      </c>
      <c r="E45" s="120" t="n">
        <v>135695</v>
      </c>
      <c r="F45" s="120"/>
      <c r="G45" s="120"/>
      <c r="H45" s="120" t="s">
        <v>2039</v>
      </c>
      <c r="I45" s="121" t="s">
        <v>1625</v>
      </c>
      <c r="J45" s="120" t="s">
        <v>2040</v>
      </c>
      <c r="K45" s="120" t="s">
        <v>21</v>
      </c>
      <c r="L45" s="122" t="n">
        <v>18112.15</v>
      </c>
      <c r="M45" s="215"/>
      <c r="N45" s="23" t="s">
        <v>57</v>
      </c>
      <c r="O45" s="120"/>
      <c r="P45" s="120"/>
      <c r="Q45" s="120" t="s">
        <v>1627</v>
      </c>
      <c r="R45" s="120" t="n">
        <v>418</v>
      </c>
      <c r="S45" s="120" t="s">
        <v>1961</v>
      </c>
      <c r="T45" s="120" t="n">
        <v>10</v>
      </c>
      <c r="U45" s="23" t="n">
        <v>39130</v>
      </c>
      <c r="V45" s="23" t="s">
        <v>21</v>
      </c>
      <c r="W45" s="23" t="s">
        <v>1907</v>
      </c>
      <c r="X45" s="23" t="s">
        <v>1630</v>
      </c>
      <c r="Y45" s="23" t="s">
        <v>1896</v>
      </c>
      <c r="Z45" s="23" t="s">
        <v>21</v>
      </c>
      <c r="AA45" s="23" t="s">
        <v>1897</v>
      </c>
      <c r="AB45" s="23" t="s">
        <v>1898</v>
      </c>
      <c r="AC45" s="23" t="s">
        <v>1941</v>
      </c>
      <c r="AD45" s="23"/>
      <c r="AE45" s="23"/>
      <c r="AF45" s="23"/>
      <c r="AG45" s="23"/>
      <c r="AH45" s="23"/>
      <c r="AI45" s="23"/>
      <c r="AJ45" s="23"/>
      <c r="AK45" s="23"/>
      <c r="AL45" s="23"/>
      <c r="AM45" s="23"/>
      <c r="AN45" s="23"/>
      <c r="AO45" s="23"/>
      <c r="AP45" s="23"/>
    </row>
    <row r="46" s="153" customFormat="true" ht="76.5" hidden="false" customHeight="false" outlineLevel="0" collapsed="false">
      <c r="A46" s="106" t="s">
        <v>190</v>
      </c>
      <c r="B46" s="106" t="s">
        <v>191</v>
      </c>
      <c r="C46" s="106" t="s">
        <v>1166</v>
      </c>
      <c r="D46" s="106" t="s">
        <v>2041</v>
      </c>
      <c r="E46" s="137" t="n">
        <v>6303</v>
      </c>
      <c r="F46" s="137" t="n">
        <v>3613</v>
      </c>
      <c r="G46" s="137" t="n">
        <v>620</v>
      </c>
      <c r="H46" s="137" t="s">
        <v>2042</v>
      </c>
      <c r="I46" s="137" t="s">
        <v>1915</v>
      </c>
      <c r="J46" s="152" t="s">
        <v>2043</v>
      </c>
      <c r="K46" s="137" t="s">
        <v>21</v>
      </c>
      <c r="L46" s="144" t="n">
        <v>3185</v>
      </c>
      <c r="M46" s="290" t="n">
        <v>3471</v>
      </c>
      <c r="N46" s="153" t="s">
        <v>21</v>
      </c>
      <c r="O46" s="137" t="s">
        <v>2044</v>
      </c>
      <c r="P46" s="137" t="s">
        <v>2045</v>
      </c>
      <c r="Q46" s="137" t="s">
        <v>1888</v>
      </c>
      <c r="R46" s="137" t="n">
        <f aca="false">288+23</f>
        <v>311</v>
      </c>
      <c r="S46" s="435" t="s">
        <v>1917</v>
      </c>
      <c r="T46" s="137" t="n">
        <v>20</v>
      </c>
      <c r="U46" s="153" t="n">
        <v>19660</v>
      </c>
      <c r="V46" s="153" t="s">
        <v>21</v>
      </c>
      <c r="W46" s="153" t="s">
        <v>1907</v>
      </c>
      <c r="X46" s="153" t="s">
        <v>1630</v>
      </c>
      <c r="Y46" s="153" t="s">
        <v>1688</v>
      </c>
      <c r="Z46" s="153" t="s">
        <v>1632</v>
      </c>
      <c r="AB46" s="153" t="s">
        <v>1930</v>
      </c>
      <c r="AD46" s="153" t="s">
        <v>57</v>
      </c>
      <c r="AG46" s="154"/>
    </row>
    <row r="47" s="123" customFormat="true" ht="36" hidden="false" customHeight="true" outlineLevel="0" collapsed="false">
      <c r="A47" s="108" t="s">
        <v>190</v>
      </c>
      <c r="B47" s="108" t="s">
        <v>1168</v>
      </c>
      <c r="C47" s="108" t="s">
        <v>1169</v>
      </c>
      <c r="D47" s="155" t="s">
        <v>2046</v>
      </c>
      <c r="E47" s="120" t="n">
        <v>8670</v>
      </c>
      <c r="F47" s="120" t="n">
        <v>6631</v>
      </c>
      <c r="G47" s="120" t="n">
        <v>1961</v>
      </c>
      <c r="H47" s="120" t="s">
        <v>2047</v>
      </c>
      <c r="I47" s="121" t="s">
        <v>1915</v>
      </c>
      <c r="J47" s="120" t="s">
        <v>2048</v>
      </c>
      <c r="K47" s="120" t="s">
        <v>21</v>
      </c>
      <c r="L47" s="122" t="n">
        <v>2087.27</v>
      </c>
      <c r="M47" s="215" t="n">
        <v>1417.49</v>
      </c>
      <c r="N47" s="23" t="s">
        <v>21</v>
      </c>
      <c r="O47" s="120" t="s">
        <v>2049</v>
      </c>
      <c r="P47" s="120"/>
      <c r="Q47" s="120" t="s">
        <v>1888</v>
      </c>
      <c r="R47" s="120" t="n">
        <f aca="false">'[1]Podatci o sustavima po ZO'!$R$47</f>
        <v>122</v>
      </c>
      <c r="S47" s="120" t="s">
        <v>1961</v>
      </c>
      <c r="T47" s="120" t="n">
        <v>4</v>
      </c>
      <c r="U47" s="23" t="n">
        <v>9000</v>
      </c>
      <c r="V47" s="23" t="s">
        <v>21</v>
      </c>
      <c r="W47" s="23" t="s">
        <v>1629</v>
      </c>
      <c r="X47" s="23" t="s">
        <v>1630</v>
      </c>
      <c r="Y47" s="23" t="s">
        <v>1688</v>
      </c>
      <c r="Z47" s="23" t="s">
        <v>1632</v>
      </c>
      <c r="AA47" s="23"/>
      <c r="AB47" s="23"/>
      <c r="AC47" s="23"/>
      <c r="AD47" s="23"/>
      <c r="AE47" s="23"/>
      <c r="AF47" s="23"/>
      <c r="AG47" s="23"/>
      <c r="AH47" s="23"/>
      <c r="AI47" s="23"/>
      <c r="AJ47" s="23"/>
      <c r="AK47" s="23"/>
      <c r="AL47" s="23"/>
      <c r="AM47" s="23"/>
      <c r="AN47" s="23"/>
      <c r="AO47" s="23" t="s">
        <v>2050</v>
      </c>
      <c r="AP47" s="436" t="s">
        <v>2051</v>
      </c>
    </row>
    <row r="48" s="139" customFormat="true" ht="89.25" hidden="false" customHeight="false" outlineLevel="0" collapsed="false">
      <c r="A48" s="127" t="s">
        <v>190</v>
      </c>
      <c r="B48" s="128" t="s">
        <v>209</v>
      </c>
      <c r="C48" s="108" t="s">
        <v>1171</v>
      </c>
      <c r="D48" s="119" t="s">
        <v>1172</v>
      </c>
      <c r="E48" s="120" t="s">
        <v>2052</v>
      </c>
      <c r="F48" s="120" t="n">
        <v>6726</v>
      </c>
      <c r="G48" s="120" t="n">
        <v>640</v>
      </c>
      <c r="H48" s="120" t="s">
        <v>2053</v>
      </c>
      <c r="I48" s="121" t="s">
        <v>1625</v>
      </c>
      <c r="J48" s="120" t="s">
        <v>75</v>
      </c>
      <c r="K48" s="120" t="s">
        <v>21</v>
      </c>
      <c r="L48" s="122" t="n">
        <v>1581.68</v>
      </c>
      <c r="M48" s="215" t="n">
        <v>1431.63</v>
      </c>
      <c r="N48" s="23" t="s">
        <v>57</v>
      </c>
      <c r="O48" s="120"/>
      <c r="P48" s="120"/>
      <c r="Q48" s="120" t="s">
        <v>1627</v>
      </c>
      <c r="R48" s="120" t="n">
        <v>267.65</v>
      </c>
      <c r="S48" s="120" t="s">
        <v>1961</v>
      </c>
      <c r="T48" s="120" t="n">
        <v>29</v>
      </c>
      <c r="U48" s="69" t="n">
        <v>15580</v>
      </c>
      <c r="V48" s="23" t="s">
        <v>21</v>
      </c>
      <c r="W48" s="23" t="s">
        <v>1687</v>
      </c>
      <c r="X48" s="23" t="s">
        <v>1630</v>
      </c>
      <c r="Y48" s="23" t="s">
        <v>1688</v>
      </c>
      <c r="Z48" s="23" t="s">
        <v>21</v>
      </c>
      <c r="AA48" s="23" t="s">
        <v>1691</v>
      </c>
      <c r="AB48" s="23" t="s">
        <v>1898</v>
      </c>
      <c r="AC48" s="23" t="s">
        <v>1941</v>
      </c>
      <c r="AD48" s="23" t="s">
        <v>57</v>
      </c>
      <c r="AE48" s="23"/>
      <c r="AF48" s="23"/>
      <c r="AG48" s="23"/>
      <c r="AH48" s="23"/>
      <c r="AI48" s="23"/>
      <c r="AJ48" s="23"/>
      <c r="AK48" s="23"/>
      <c r="AL48" s="23"/>
      <c r="AM48" s="23"/>
      <c r="AN48" s="23"/>
      <c r="AO48" s="23" t="s">
        <v>2054</v>
      </c>
      <c r="AP48" s="23" t="s">
        <v>2055</v>
      </c>
      <c r="AQ48" s="156" t="s">
        <v>2056</v>
      </c>
    </row>
    <row r="49" s="139" customFormat="true" ht="76.5" hidden="false" customHeight="false" outlineLevel="0" collapsed="false">
      <c r="A49" s="127" t="s">
        <v>190</v>
      </c>
      <c r="B49" s="128" t="s">
        <v>209</v>
      </c>
      <c r="C49" s="108" t="s">
        <v>1173</v>
      </c>
      <c r="D49" s="128" t="s">
        <v>1174</v>
      </c>
      <c r="E49" s="120" t="s">
        <v>2057</v>
      </c>
      <c r="F49" s="120" t="s">
        <v>2058</v>
      </c>
      <c r="G49" s="120" t="s">
        <v>2058</v>
      </c>
      <c r="H49" s="120" t="s">
        <v>2053</v>
      </c>
      <c r="I49" s="121" t="s">
        <v>1625</v>
      </c>
      <c r="J49" s="120" t="s">
        <v>75</v>
      </c>
      <c r="K49" s="120" t="s">
        <v>21</v>
      </c>
      <c r="L49" s="122" t="s">
        <v>2058</v>
      </c>
      <c r="M49" s="215" t="s">
        <v>2058</v>
      </c>
      <c r="N49" s="23" t="s">
        <v>57</v>
      </c>
      <c r="O49" s="120"/>
      <c r="P49" s="120"/>
      <c r="Q49" s="120" t="s">
        <v>1627</v>
      </c>
      <c r="R49" s="120" t="n">
        <v>4.45</v>
      </c>
      <c r="S49" s="120" t="s">
        <v>1917</v>
      </c>
      <c r="T49" s="120" t="n">
        <v>1</v>
      </c>
      <c r="U49" s="69" t="n">
        <v>15</v>
      </c>
      <c r="V49" s="23" t="s">
        <v>21</v>
      </c>
      <c r="W49" s="23" t="s">
        <v>1687</v>
      </c>
      <c r="X49" s="23" t="s">
        <v>1630</v>
      </c>
      <c r="Y49" s="23" t="s">
        <v>1688</v>
      </c>
      <c r="Z49" s="23" t="s">
        <v>1632</v>
      </c>
      <c r="AA49" s="23"/>
      <c r="AB49" s="23" t="s">
        <v>1930</v>
      </c>
      <c r="AC49" s="23"/>
      <c r="AD49" s="23"/>
      <c r="AE49" s="23"/>
      <c r="AF49" s="23"/>
      <c r="AG49" s="23"/>
      <c r="AH49" s="23"/>
      <c r="AI49" s="23"/>
      <c r="AJ49" s="23"/>
      <c r="AK49" s="23"/>
      <c r="AL49" s="23"/>
      <c r="AM49" s="23"/>
      <c r="AN49" s="23"/>
      <c r="AO49" s="23"/>
      <c r="AP49" s="23" t="s">
        <v>2059</v>
      </c>
      <c r="AQ49" s="156" t="s">
        <v>2060</v>
      </c>
    </row>
    <row r="50" s="157" customFormat="true" ht="80.25" hidden="false" customHeight="true" outlineLevel="0" collapsed="false">
      <c r="A50" s="106" t="s">
        <v>190</v>
      </c>
      <c r="B50" s="106" t="s">
        <v>191</v>
      </c>
      <c r="C50" s="106" t="s">
        <v>1175</v>
      </c>
      <c r="D50" s="106" t="s">
        <v>1176</v>
      </c>
      <c r="E50" s="137" t="n">
        <v>49559</v>
      </c>
      <c r="F50" s="137" t="n">
        <v>31926</v>
      </c>
      <c r="G50" s="137" t="n">
        <v>5925</v>
      </c>
      <c r="H50" s="137" t="s">
        <v>2061</v>
      </c>
      <c r="I50" s="137" t="s">
        <v>2062</v>
      </c>
      <c r="J50" s="137" t="s">
        <v>2063</v>
      </c>
      <c r="K50" s="137" t="s">
        <v>21</v>
      </c>
      <c r="L50" s="144" t="n">
        <v>13458</v>
      </c>
      <c r="M50" s="290" t="n">
        <v>11662</v>
      </c>
      <c r="N50" s="157" t="s">
        <v>21</v>
      </c>
      <c r="O50" s="137" t="s">
        <v>2049</v>
      </c>
      <c r="P50" s="137" t="s">
        <v>2064</v>
      </c>
      <c r="Q50" s="137" t="s">
        <v>1888</v>
      </c>
      <c r="R50" s="137" t="n">
        <f aca="false">848+12</f>
        <v>860</v>
      </c>
      <c r="S50" s="435" t="s">
        <v>1917</v>
      </c>
      <c r="T50" s="137" t="n">
        <v>34</v>
      </c>
      <c r="U50" s="157" t="n">
        <v>28600</v>
      </c>
      <c r="V50" s="157" t="s">
        <v>21</v>
      </c>
      <c r="W50" s="157" t="s">
        <v>1907</v>
      </c>
      <c r="X50" s="157" t="s">
        <v>1630</v>
      </c>
      <c r="Y50" s="157" t="s">
        <v>1688</v>
      </c>
      <c r="Z50" s="157" t="s">
        <v>1632</v>
      </c>
      <c r="AD50" s="157" t="s">
        <v>57</v>
      </c>
    </row>
    <row r="51" s="123" customFormat="true" ht="36" hidden="false" customHeight="true" outlineLevel="0" collapsed="false">
      <c r="A51" s="108" t="s">
        <v>190</v>
      </c>
      <c r="B51" s="108" t="s">
        <v>1168</v>
      </c>
      <c r="C51" s="108" t="s">
        <v>1177</v>
      </c>
      <c r="D51" s="108" t="s">
        <v>1178</v>
      </c>
      <c r="E51" s="120" t="n">
        <v>4468</v>
      </c>
      <c r="F51" s="120" t="n">
        <v>2647</v>
      </c>
      <c r="G51" s="120" t="n">
        <v>577</v>
      </c>
      <c r="H51" s="120" t="s">
        <v>2065</v>
      </c>
      <c r="I51" s="121" t="s">
        <v>1625</v>
      </c>
      <c r="J51" s="120" t="s">
        <v>2048</v>
      </c>
      <c r="K51" s="120" t="s">
        <v>21</v>
      </c>
      <c r="L51" s="122" t="n">
        <v>884.13</v>
      </c>
      <c r="M51" s="215" t="n">
        <v>833.03</v>
      </c>
      <c r="N51" s="23" t="s">
        <v>21</v>
      </c>
      <c r="O51" s="120" t="s">
        <v>2049</v>
      </c>
      <c r="P51" s="120"/>
      <c r="Q51" s="120" t="s">
        <v>1888</v>
      </c>
      <c r="R51" s="120" t="n">
        <v>145</v>
      </c>
      <c r="S51" s="120" t="s">
        <v>1961</v>
      </c>
      <c r="T51" s="120" t="n">
        <v>4</v>
      </c>
      <c r="U51" s="23" t="n">
        <f aca="false">1100+2000+1500+1000</f>
        <v>5600</v>
      </c>
      <c r="V51" s="23" t="s">
        <v>21</v>
      </c>
      <c r="W51" s="23" t="s">
        <v>1629</v>
      </c>
      <c r="X51" s="23" t="s">
        <v>1630</v>
      </c>
      <c r="Y51" s="23" t="s">
        <v>1688</v>
      </c>
      <c r="Z51" s="23" t="s">
        <v>1632</v>
      </c>
      <c r="AA51" s="23"/>
      <c r="AB51" s="23"/>
      <c r="AC51" s="23"/>
      <c r="AD51" s="23"/>
      <c r="AE51" s="23"/>
      <c r="AF51" s="23"/>
      <c r="AG51" s="23"/>
      <c r="AH51" s="23"/>
      <c r="AI51" s="23"/>
      <c r="AJ51" s="23"/>
      <c r="AK51" s="23"/>
      <c r="AL51" s="23"/>
      <c r="AM51" s="23"/>
      <c r="AN51" s="23"/>
      <c r="AO51" s="23" t="s">
        <v>2050</v>
      </c>
      <c r="AP51" s="436" t="s">
        <v>2066</v>
      </c>
    </row>
    <row r="52" s="139" customFormat="true" ht="93.75" hidden="false" customHeight="true" outlineLevel="0" collapsed="false">
      <c r="A52" s="127" t="s">
        <v>190</v>
      </c>
      <c r="B52" s="128" t="s">
        <v>209</v>
      </c>
      <c r="C52" s="108" t="s">
        <v>1179</v>
      </c>
      <c r="D52" s="119" t="s">
        <v>1180</v>
      </c>
      <c r="E52" s="120" t="s">
        <v>2067</v>
      </c>
      <c r="F52" s="120" t="n">
        <v>3774</v>
      </c>
      <c r="G52" s="120" t="n">
        <v>623</v>
      </c>
      <c r="H52" s="120" t="s">
        <v>2068</v>
      </c>
      <c r="I52" s="121" t="s">
        <v>1625</v>
      </c>
      <c r="J52" s="120" t="s">
        <v>22</v>
      </c>
      <c r="K52" s="120" t="s">
        <v>21</v>
      </c>
      <c r="L52" s="122" t="n">
        <v>945.78</v>
      </c>
      <c r="M52" s="215" t="n">
        <v>364.52</v>
      </c>
      <c r="N52" s="23" t="s">
        <v>57</v>
      </c>
      <c r="O52" s="120"/>
      <c r="P52" s="120"/>
      <c r="Q52" s="120" t="s">
        <v>1888</v>
      </c>
      <c r="R52" s="120" t="n">
        <v>140.57</v>
      </c>
      <c r="S52" s="120" t="s">
        <v>1961</v>
      </c>
      <c r="T52" s="120" t="n">
        <v>9</v>
      </c>
      <c r="U52" s="69" t="n">
        <v>2777</v>
      </c>
      <c r="V52" s="23" t="s">
        <v>21</v>
      </c>
      <c r="W52" s="23" t="s">
        <v>1907</v>
      </c>
      <c r="X52" s="23" t="s">
        <v>1630</v>
      </c>
      <c r="Y52" s="23" t="s">
        <v>1688</v>
      </c>
      <c r="Z52" s="23" t="s">
        <v>1632</v>
      </c>
      <c r="AA52" s="23"/>
      <c r="AB52" s="23" t="s">
        <v>1930</v>
      </c>
      <c r="AC52" s="23"/>
      <c r="AD52" s="23"/>
      <c r="AE52" s="23"/>
      <c r="AF52" s="23"/>
      <c r="AG52" s="23"/>
      <c r="AH52" s="23"/>
      <c r="AI52" s="23"/>
      <c r="AJ52" s="23"/>
      <c r="AK52" s="23"/>
      <c r="AL52" s="23"/>
      <c r="AM52" s="23"/>
      <c r="AN52" s="23"/>
      <c r="AO52" s="23"/>
      <c r="AP52" s="23" t="s">
        <v>2069</v>
      </c>
      <c r="AQ52" s="156" t="s">
        <v>2070</v>
      </c>
    </row>
    <row r="53" s="123" customFormat="true" ht="39" hidden="false" customHeight="true" outlineLevel="0" collapsed="false">
      <c r="A53" s="108" t="s">
        <v>190</v>
      </c>
      <c r="B53" s="108" t="s">
        <v>1168</v>
      </c>
      <c r="C53" s="108" t="s">
        <v>1181</v>
      </c>
      <c r="D53" s="108" t="s">
        <v>1182</v>
      </c>
      <c r="E53" s="121" t="n">
        <v>57460</v>
      </c>
      <c r="F53" s="120" t="n">
        <v>21648</v>
      </c>
      <c r="G53" s="120" t="n">
        <v>2836</v>
      </c>
      <c r="H53" s="120" t="s">
        <v>2071</v>
      </c>
      <c r="I53" s="121" t="s">
        <v>1625</v>
      </c>
      <c r="J53" s="120" t="s">
        <v>2072</v>
      </c>
      <c r="K53" s="120" t="s">
        <v>21</v>
      </c>
      <c r="L53" s="122" t="n">
        <v>5721.79</v>
      </c>
      <c r="M53" s="215" t="n">
        <v>2861.55</v>
      </c>
      <c r="N53" s="23" t="s">
        <v>57</v>
      </c>
      <c r="O53" s="120"/>
      <c r="P53" s="120"/>
      <c r="Q53" s="120" t="s">
        <v>1888</v>
      </c>
      <c r="R53" s="120" t="n">
        <v>180</v>
      </c>
      <c r="S53" s="120" t="s">
        <v>1961</v>
      </c>
      <c r="T53" s="120" t="n">
        <v>7</v>
      </c>
      <c r="U53" s="23" t="n">
        <f aca="false">1000+3000+2000+3500+4000+4000+900</f>
        <v>18400</v>
      </c>
      <c r="V53" s="23" t="s">
        <v>21</v>
      </c>
      <c r="W53" s="23" t="s">
        <v>1629</v>
      </c>
      <c r="X53" s="23" t="s">
        <v>1630</v>
      </c>
      <c r="Y53" s="23" t="s">
        <v>1688</v>
      </c>
      <c r="Z53" s="23" t="s">
        <v>1632</v>
      </c>
      <c r="AA53" s="23"/>
      <c r="AB53" s="23"/>
      <c r="AC53" s="23"/>
      <c r="AD53" s="23"/>
      <c r="AE53" s="23"/>
      <c r="AF53" s="23"/>
      <c r="AG53" s="23"/>
      <c r="AH53" s="23"/>
      <c r="AI53" s="23"/>
      <c r="AJ53" s="23"/>
      <c r="AK53" s="23"/>
      <c r="AL53" s="23"/>
      <c r="AM53" s="23"/>
      <c r="AN53" s="23"/>
      <c r="AO53" s="23" t="s">
        <v>2073</v>
      </c>
      <c r="AP53" s="436" t="s">
        <v>2074</v>
      </c>
    </row>
    <row r="54" s="139" customFormat="true" ht="105" hidden="false" customHeight="true" outlineLevel="0" collapsed="false">
      <c r="A54" s="127" t="s">
        <v>190</v>
      </c>
      <c r="B54" s="128" t="s">
        <v>209</v>
      </c>
      <c r="C54" s="108" t="s">
        <v>1183</v>
      </c>
      <c r="D54" s="128" t="s">
        <v>1184</v>
      </c>
      <c r="E54" s="120" t="s">
        <v>2075</v>
      </c>
      <c r="F54" s="120" t="n">
        <v>495</v>
      </c>
      <c r="G54" s="120" t="n">
        <v>101</v>
      </c>
      <c r="H54" s="120" t="s">
        <v>2076</v>
      </c>
      <c r="I54" s="121" t="s">
        <v>1625</v>
      </c>
      <c r="J54" s="120" t="s">
        <v>75</v>
      </c>
      <c r="K54" s="120" t="s">
        <v>21</v>
      </c>
      <c r="L54" s="122" t="n">
        <v>138.56</v>
      </c>
      <c r="M54" s="215" t="n">
        <v>72.18</v>
      </c>
      <c r="N54" s="23" t="s">
        <v>57</v>
      </c>
      <c r="O54" s="120"/>
      <c r="P54" s="120"/>
      <c r="Q54" s="120" t="s">
        <v>1627</v>
      </c>
      <c r="R54" s="120" t="n">
        <v>57.47</v>
      </c>
      <c r="S54" s="120" t="s">
        <v>1961</v>
      </c>
      <c r="T54" s="120" t="n">
        <v>8</v>
      </c>
      <c r="U54" s="69" t="n">
        <v>835</v>
      </c>
      <c r="V54" s="23" t="s">
        <v>21</v>
      </c>
      <c r="W54" s="23" t="s">
        <v>1629</v>
      </c>
      <c r="X54" s="23" t="s">
        <v>1630</v>
      </c>
      <c r="Y54" s="23" t="s">
        <v>1688</v>
      </c>
      <c r="Z54" s="23" t="s">
        <v>21</v>
      </c>
      <c r="AA54" s="23" t="s">
        <v>1923</v>
      </c>
      <c r="AB54" s="23" t="s">
        <v>1692</v>
      </c>
      <c r="AC54" s="23" t="s">
        <v>1941</v>
      </c>
      <c r="AD54" s="23" t="s">
        <v>57</v>
      </c>
      <c r="AE54" s="23"/>
      <c r="AF54" s="23"/>
      <c r="AG54" s="23"/>
      <c r="AH54" s="23"/>
      <c r="AI54" s="23"/>
      <c r="AJ54" s="23"/>
      <c r="AK54" s="23"/>
      <c r="AL54" s="23"/>
      <c r="AM54" s="23"/>
      <c r="AN54" s="23"/>
      <c r="AO54" s="23" t="s">
        <v>2054</v>
      </c>
      <c r="AP54" s="23" t="s">
        <v>2077</v>
      </c>
      <c r="AQ54" s="156" t="s">
        <v>2078</v>
      </c>
    </row>
    <row r="55" s="123" customFormat="true" ht="60.6" hidden="false" customHeight="true" outlineLevel="0" collapsed="false">
      <c r="A55" s="108" t="s">
        <v>190</v>
      </c>
      <c r="B55" s="108" t="s">
        <v>1168</v>
      </c>
      <c r="C55" s="108" t="s">
        <v>1185</v>
      </c>
      <c r="D55" s="108" t="s">
        <v>1186</v>
      </c>
      <c r="E55" s="120" t="n">
        <v>501</v>
      </c>
      <c r="F55" s="120" t="n">
        <v>242</v>
      </c>
      <c r="G55" s="120" t="n">
        <v>43</v>
      </c>
      <c r="H55" s="120" t="s">
        <v>2079</v>
      </c>
      <c r="I55" s="121" t="s">
        <v>1625</v>
      </c>
      <c r="J55" s="120" t="s">
        <v>2080</v>
      </c>
      <c r="K55" s="120" t="s">
        <v>21</v>
      </c>
      <c r="L55" s="122" t="n">
        <v>63.96</v>
      </c>
      <c r="M55" s="215" t="n">
        <v>7.85</v>
      </c>
      <c r="N55" s="23" t="s">
        <v>57</v>
      </c>
      <c r="O55" s="120"/>
      <c r="P55" s="120"/>
      <c r="Q55" s="120" t="s">
        <v>1627</v>
      </c>
      <c r="R55" s="120" t="n">
        <v>6.4</v>
      </c>
      <c r="S55" s="120" t="s">
        <v>1905</v>
      </c>
      <c r="T55" s="120" t="n">
        <v>0</v>
      </c>
      <c r="U55" s="23" t="n">
        <v>0</v>
      </c>
      <c r="V55" s="23" t="s">
        <v>21</v>
      </c>
      <c r="W55" s="23" t="s">
        <v>1629</v>
      </c>
      <c r="X55" s="23" t="s">
        <v>1630</v>
      </c>
      <c r="Y55" s="23" t="s">
        <v>1688</v>
      </c>
      <c r="Z55" s="23" t="s">
        <v>1632</v>
      </c>
      <c r="AA55" s="23"/>
      <c r="AB55" s="23"/>
      <c r="AC55" s="23"/>
      <c r="AD55" s="23"/>
      <c r="AE55" s="23"/>
      <c r="AF55" s="23"/>
      <c r="AG55" s="23"/>
      <c r="AH55" s="23"/>
      <c r="AI55" s="23"/>
      <c r="AJ55" s="23"/>
      <c r="AK55" s="23"/>
      <c r="AL55" s="23"/>
      <c r="AM55" s="23"/>
      <c r="AN55" s="23"/>
      <c r="AO55" s="23" t="s">
        <v>2073</v>
      </c>
      <c r="AP55" s="436" t="s">
        <v>2081</v>
      </c>
    </row>
    <row r="56" s="123" customFormat="true" ht="115.5" hidden="false" customHeight="true" outlineLevel="0" collapsed="false">
      <c r="A56" s="108" t="s">
        <v>190</v>
      </c>
      <c r="B56" s="108" t="s">
        <v>1168</v>
      </c>
      <c r="C56" s="108" t="s">
        <v>1187</v>
      </c>
      <c r="D56" s="149" t="s">
        <v>1188</v>
      </c>
      <c r="E56" s="120" t="n">
        <v>15737</v>
      </c>
      <c r="F56" s="120" t="n">
        <v>6919</v>
      </c>
      <c r="G56" s="120" t="n">
        <v>1407</v>
      </c>
      <c r="H56" s="120" t="s">
        <v>2082</v>
      </c>
      <c r="I56" s="121" t="s">
        <v>1625</v>
      </c>
      <c r="J56" s="120" t="s">
        <v>2080</v>
      </c>
      <c r="K56" s="120" t="s">
        <v>21</v>
      </c>
      <c r="L56" s="122" t="n">
        <v>2147.39</v>
      </c>
      <c r="M56" s="215" t="n">
        <v>551.05</v>
      </c>
      <c r="N56" s="23" t="s">
        <v>21</v>
      </c>
      <c r="O56" s="120"/>
      <c r="P56" s="120" t="s">
        <v>2083</v>
      </c>
      <c r="Q56" s="120" t="s">
        <v>1888</v>
      </c>
      <c r="R56" s="120" t="n">
        <v>350</v>
      </c>
      <c r="S56" s="120" t="s">
        <v>1961</v>
      </c>
      <c r="T56" s="120" t="n">
        <v>11</v>
      </c>
      <c r="U56" s="23" t="n">
        <f aca="false">50+300+300+600+200+1000+2296+200+100+100+500</f>
        <v>5646</v>
      </c>
      <c r="V56" s="23" t="s">
        <v>21</v>
      </c>
      <c r="W56" s="23" t="s">
        <v>1629</v>
      </c>
      <c r="X56" s="23" t="s">
        <v>1630</v>
      </c>
      <c r="Y56" s="23" t="s">
        <v>1688</v>
      </c>
      <c r="Z56" s="23" t="s">
        <v>1632</v>
      </c>
      <c r="AA56" s="23"/>
      <c r="AB56" s="23"/>
      <c r="AC56" s="23"/>
      <c r="AD56" s="23"/>
      <c r="AE56" s="23"/>
      <c r="AF56" s="23"/>
      <c r="AG56" s="23"/>
      <c r="AH56" s="23"/>
      <c r="AI56" s="23"/>
      <c r="AJ56" s="23"/>
      <c r="AK56" s="23"/>
      <c r="AL56" s="23"/>
      <c r="AM56" s="23"/>
      <c r="AN56" s="23"/>
      <c r="AO56" s="23" t="s">
        <v>2084</v>
      </c>
      <c r="AP56" s="120" t="s">
        <v>2085</v>
      </c>
    </row>
    <row r="57" s="118" customFormat="true" ht="409.5" hidden="false" customHeight="false" outlineLevel="0" collapsed="false">
      <c r="A57" s="106" t="s">
        <v>190</v>
      </c>
      <c r="B57" s="108" t="s">
        <v>191</v>
      </c>
      <c r="C57" s="106" t="s">
        <v>1189</v>
      </c>
      <c r="D57" s="108" t="s">
        <v>2086</v>
      </c>
      <c r="E57" s="137" t="n">
        <v>42633</v>
      </c>
      <c r="F57" s="137" t="n">
        <v>22398</v>
      </c>
      <c r="G57" s="137" t="n">
        <v>2575</v>
      </c>
      <c r="H57" s="137" t="s">
        <v>2087</v>
      </c>
      <c r="I57" s="137" t="s">
        <v>2062</v>
      </c>
      <c r="J57" s="158" t="s">
        <v>2043</v>
      </c>
      <c r="K57" s="137" t="s">
        <v>21</v>
      </c>
      <c r="L57" s="144" t="n">
        <v>4393</v>
      </c>
      <c r="M57" s="290" t="n">
        <v>4944</v>
      </c>
      <c r="N57" s="209" t="s">
        <v>21</v>
      </c>
      <c r="O57" s="137" t="s">
        <v>2049</v>
      </c>
      <c r="P57" s="137" t="s">
        <v>2064</v>
      </c>
      <c r="Q57" s="137" t="s">
        <v>1627</v>
      </c>
      <c r="R57" s="137" t="n">
        <v>1123</v>
      </c>
      <c r="S57" s="435" t="s">
        <v>1917</v>
      </c>
      <c r="T57" s="137" t="n">
        <v>48</v>
      </c>
      <c r="U57" s="118" t="n">
        <v>54473</v>
      </c>
      <c r="V57" s="209" t="s">
        <v>21</v>
      </c>
      <c r="W57" s="209" t="s">
        <v>1907</v>
      </c>
      <c r="X57" s="209" t="s">
        <v>1630</v>
      </c>
      <c r="Y57" s="209" t="s">
        <v>1688</v>
      </c>
      <c r="Z57" s="209" t="s">
        <v>1632</v>
      </c>
      <c r="AD57" s="209" t="s">
        <v>57</v>
      </c>
    </row>
    <row r="58" s="118" customFormat="true" ht="51" hidden="false" customHeight="false" outlineLevel="0" collapsed="false">
      <c r="A58" s="106" t="s">
        <v>190</v>
      </c>
      <c r="B58" s="108" t="s">
        <v>191</v>
      </c>
      <c r="C58" s="106" t="s">
        <v>1191</v>
      </c>
      <c r="D58" s="108" t="s">
        <v>1192</v>
      </c>
      <c r="E58" s="137" t="n">
        <v>913</v>
      </c>
      <c r="F58" s="137" t="n">
        <v>283</v>
      </c>
      <c r="G58" s="137" t="n">
        <v>15</v>
      </c>
      <c r="H58" s="137" t="s">
        <v>2088</v>
      </c>
      <c r="I58" s="137" t="s">
        <v>2062</v>
      </c>
      <c r="J58" s="158" t="s">
        <v>2043</v>
      </c>
      <c r="K58" s="137" t="s">
        <v>21</v>
      </c>
      <c r="L58" s="144" t="n">
        <v>48</v>
      </c>
      <c r="M58" s="290" t="n">
        <v>10</v>
      </c>
      <c r="N58" s="209" t="s">
        <v>21</v>
      </c>
      <c r="O58" s="137" t="s">
        <v>2049</v>
      </c>
      <c r="P58" s="120" t="s">
        <v>2064</v>
      </c>
      <c r="Q58" s="137" t="s">
        <v>1888</v>
      </c>
      <c r="R58" s="137" t="n">
        <v>7</v>
      </c>
      <c r="S58" s="435" t="s">
        <v>1917</v>
      </c>
      <c r="T58" s="137" t="n">
        <v>0</v>
      </c>
      <c r="U58" s="118" t="n">
        <v>0</v>
      </c>
      <c r="V58" s="209" t="s">
        <v>21</v>
      </c>
      <c r="W58" s="209" t="s">
        <v>1907</v>
      </c>
      <c r="X58" s="209"/>
      <c r="Y58" s="209" t="s">
        <v>1688</v>
      </c>
      <c r="Z58" s="209" t="s">
        <v>1632</v>
      </c>
      <c r="AD58" s="209"/>
    </row>
    <row r="59" s="123" customFormat="true" ht="51" hidden="false" customHeight="true" outlineLevel="0" collapsed="false">
      <c r="A59" s="108" t="s">
        <v>217</v>
      </c>
      <c r="B59" s="108" t="s">
        <v>240</v>
      </c>
      <c r="C59" s="108" t="s">
        <v>1193</v>
      </c>
      <c r="D59" s="108" t="s">
        <v>1194</v>
      </c>
      <c r="E59" s="120" t="n">
        <v>63</v>
      </c>
      <c r="F59" s="120" t="n">
        <v>23</v>
      </c>
      <c r="G59" s="120" t="n">
        <v>0</v>
      </c>
      <c r="H59" s="120" t="s">
        <v>2089</v>
      </c>
      <c r="I59" s="121" t="s">
        <v>1625</v>
      </c>
      <c r="J59" s="120" t="s">
        <v>21</v>
      </c>
      <c r="K59" s="120" t="s">
        <v>21</v>
      </c>
      <c r="L59" s="122" t="n">
        <v>21.4</v>
      </c>
      <c r="M59" s="215" t="n">
        <v>0.17</v>
      </c>
      <c r="N59" s="23" t="s">
        <v>57</v>
      </c>
      <c r="O59" s="120"/>
      <c r="P59" s="120"/>
      <c r="Q59" s="120" t="s">
        <v>1888</v>
      </c>
      <c r="R59" s="120" t="n">
        <v>21</v>
      </c>
      <c r="S59" s="120" t="s">
        <v>1961</v>
      </c>
      <c r="T59" s="120" t="n">
        <v>0</v>
      </c>
      <c r="U59" s="23" t="n">
        <v>0</v>
      </c>
      <c r="V59" s="23" t="s">
        <v>21</v>
      </c>
      <c r="W59" s="23" t="s">
        <v>1629</v>
      </c>
      <c r="X59" s="23" t="s">
        <v>1891</v>
      </c>
      <c r="Y59" s="23" t="s">
        <v>1631</v>
      </c>
      <c r="Z59" s="23" t="s">
        <v>21</v>
      </c>
      <c r="AA59" s="23" t="s">
        <v>2090</v>
      </c>
      <c r="AB59" s="23" t="s">
        <v>1920</v>
      </c>
      <c r="AC59" s="23" t="s">
        <v>1941</v>
      </c>
      <c r="AD59" s="23" t="s">
        <v>57</v>
      </c>
      <c r="AE59" s="23"/>
      <c r="AF59" s="23"/>
      <c r="AG59" s="23"/>
      <c r="AH59" s="23"/>
      <c r="AI59" s="23"/>
      <c r="AJ59" s="23"/>
      <c r="AK59" s="23"/>
      <c r="AL59" s="23"/>
      <c r="AM59" s="23"/>
      <c r="AN59" s="23"/>
      <c r="AO59" s="23"/>
      <c r="AP59" s="23"/>
    </row>
    <row r="60" s="123" customFormat="true" ht="89.25" hidden="false" customHeight="true" outlineLevel="0" collapsed="false">
      <c r="A60" s="108" t="s">
        <v>217</v>
      </c>
      <c r="B60" s="43" t="s">
        <v>271</v>
      </c>
      <c r="C60" s="108" t="s">
        <v>1195</v>
      </c>
      <c r="D60" s="119" t="s">
        <v>1196</v>
      </c>
      <c r="E60" s="120" t="n">
        <v>2159</v>
      </c>
      <c r="F60" s="120" t="n">
        <v>1222</v>
      </c>
      <c r="G60" s="120" t="n">
        <v>29</v>
      </c>
      <c r="H60" s="120" t="s">
        <v>2091</v>
      </c>
      <c r="I60" s="121" t="s">
        <v>1625</v>
      </c>
      <c r="J60" s="120" t="s">
        <v>75</v>
      </c>
      <c r="K60" s="120" t="s">
        <v>21</v>
      </c>
      <c r="L60" s="122" t="n">
        <v>322.652054794521</v>
      </c>
      <c r="M60" s="215" t="n">
        <v>14.1424657534247</v>
      </c>
      <c r="N60" s="23" t="s">
        <v>22</v>
      </c>
      <c r="O60" s="120"/>
      <c r="P60" s="120"/>
      <c r="Q60" s="120" t="s">
        <v>1929</v>
      </c>
      <c r="R60" s="120" t="n">
        <v>71.025</v>
      </c>
      <c r="S60" s="120" t="s">
        <v>1628</v>
      </c>
      <c r="T60" s="120" t="n">
        <v>2</v>
      </c>
      <c r="U60" s="23" t="n">
        <v>1800</v>
      </c>
      <c r="V60" s="23" t="s">
        <v>21</v>
      </c>
      <c r="W60" s="23" t="s">
        <v>1629</v>
      </c>
      <c r="X60" s="23" t="s">
        <v>1891</v>
      </c>
      <c r="Y60" s="23" t="s">
        <v>1896</v>
      </c>
      <c r="Z60" s="23" t="s">
        <v>21</v>
      </c>
      <c r="AA60" s="23" t="s">
        <v>1923</v>
      </c>
      <c r="AB60" s="23" t="s">
        <v>1898</v>
      </c>
      <c r="AC60" s="23" t="s">
        <v>1941</v>
      </c>
      <c r="AD60" s="23" t="s">
        <v>57</v>
      </c>
      <c r="AE60" s="23"/>
      <c r="AF60" s="23"/>
      <c r="AG60" s="23"/>
      <c r="AH60" s="23"/>
      <c r="AI60" s="23"/>
      <c r="AJ60" s="23"/>
      <c r="AK60" s="23"/>
      <c r="AL60" s="23"/>
      <c r="AM60" s="23"/>
      <c r="AN60" s="23"/>
      <c r="AO60" s="23"/>
      <c r="AP60" s="23" t="s">
        <v>2092</v>
      </c>
    </row>
    <row r="61" s="123" customFormat="true" ht="56.25" hidden="false" customHeight="false" outlineLevel="0" collapsed="false">
      <c r="A61" s="108" t="s">
        <v>217</v>
      </c>
      <c r="B61" s="43" t="s">
        <v>271</v>
      </c>
      <c r="C61" s="108" t="s">
        <v>1197</v>
      </c>
      <c r="D61" s="119" t="s">
        <v>1198</v>
      </c>
      <c r="E61" s="120" t="n">
        <v>8881</v>
      </c>
      <c r="F61" s="120" t="n">
        <v>3738</v>
      </c>
      <c r="G61" s="120" t="n">
        <v>265</v>
      </c>
      <c r="H61" s="120" t="s">
        <v>2093</v>
      </c>
      <c r="I61" s="121" t="s">
        <v>1915</v>
      </c>
      <c r="J61" s="120" t="s">
        <v>75</v>
      </c>
      <c r="K61" s="120" t="s">
        <v>21</v>
      </c>
      <c r="L61" s="122" t="n">
        <v>900.282191780822</v>
      </c>
      <c r="M61" s="215" t="n">
        <v>150.849315068493</v>
      </c>
      <c r="N61" s="23" t="s">
        <v>21</v>
      </c>
      <c r="O61" s="120" t="s">
        <v>2094</v>
      </c>
      <c r="P61" s="120"/>
      <c r="Q61" s="120" t="s">
        <v>1929</v>
      </c>
      <c r="R61" s="120" t="n">
        <v>96.957</v>
      </c>
      <c r="S61" s="120" t="s">
        <v>1628</v>
      </c>
      <c r="T61" s="120" t="n">
        <v>4</v>
      </c>
      <c r="U61" s="23" t="n">
        <v>2060</v>
      </c>
      <c r="V61" s="23" t="s">
        <v>21</v>
      </c>
      <c r="W61" s="23" t="s">
        <v>1687</v>
      </c>
      <c r="X61" s="23" t="s">
        <v>1891</v>
      </c>
      <c r="Y61" s="23" t="s">
        <v>1896</v>
      </c>
      <c r="Z61" s="23" t="s">
        <v>21</v>
      </c>
      <c r="AA61" s="23" t="s">
        <v>1923</v>
      </c>
      <c r="AB61" s="23" t="s">
        <v>1898</v>
      </c>
      <c r="AC61" s="23" t="s">
        <v>1941</v>
      </c>
      <c r="AD61" s="23" t="s">
        <v>57</v>
      </c>
      <c r="AE61" s="23"/>
      <c r="AF61" s="23"/>
      <c r="AG61" s="23"/>
      <c r="AH61" s="23"/>
      <c r="AI61" s="23"/>
      <c r="AJ61" s="23"/>
      <c r="AK61" s="23"/>
      <c r="AL61" s="23"/>
      <c r="AM61" s="23"/>
      <c r="AN61" s="23"/>
      <c r="AO61" s="23"/>
      <c r="AP61" s="23" t="s">
        <v>2092</v>
      </c>
    </row>
    <row r="62" s="123" customFormat="true" ht="42.75" hidden="false" customHeight="true" outlineLevel="0" collapsed="false">
      <c r="A62" s="108" t="s">
        <v>217</v>
      </c>
      <c r="B62" s="43" t="s">
        <v>271</v>
      </c>
      <c r="C62" s="108" t="s">
        <v>1199</v>
      </c>
      <c r="D62" s="119" t="s">
        <v>1200</v>
      </c>
      <c r="E62" s="120" t="n">
        <v>1463</v>
      </c>
      <c r="F62" s="120"/>
      <c r="G62" s="120"/>
      <c r="H62" s="120"/>
      <c r="I62" s="121"/>
      <c r="J62" s="120"/>
      <c r="K62" s="120"/>
      <c r="L62" s="122" t="n">
        <v>130.01</v>
      </c>
      <c r="M62" s="215"/>
      <c r="N62" s="23"/>
      <c r="O62" s="120"/>
      <c r="P62" s="120"/>
      <c r="Q62" s="120"/>
      <c r="R62" s="120"/>
      <c r="S62" s="120"/>
      <c r="T62" s="120"/>
      <c r="U62" s="23"/>
      <c r="V62" s="23"/>
      <c r="W62" s="23"/>
      <c r="X62" s="23"/>
      <c r="Y62" s="23"/>
      <c r="Z62" s="23"/>
      <c r="AA62" s="23"/>
      <c r="AB62" s="23"/>
      <c r="AC62" s="23"/>
      <c r="AD62" s="23"/>
      <c r="AE62" s="23"/>
      <c r="AF62" s="23"/>
      <c r="AG62" s="23"/>
      <c r="AH62" s="23"/>
      <c r="AI62" s="23"/>
      <c r="AJ62" s="23"/>
      <c r="AK62" s="23"/>
      <c r="AL62" s="23"/>
      <c r="AM62" s="23"/>
      <c r="AN62" s="23"/>
      <c r="AO62" s="23"/>
      <c r="AP62" s="23" t="s">
        <v>2095</v>
      </c>
    </row>
    <row r="63" customFormat="false" ht="38.25" hidden="false" customHeight="true" outlineLevel="0" collapsed="false">
      <c r="A63" s="127" t="s">
        <v>217</v>
      </c>
      <c r="B63" s="128" t="s">
        <v>259</v>
      </c>
      <c r="C63" s="108" t="s">
        <v>1201</v>
      </c>
      <c r="D63" s="128" t="s">
        <v>1202</v>
      </c>
      <c r="E63" s="120" t="n">
        <v>294</v>
      </c>
      <c r="F63" s="120" t="n">
        <v>191</v>
      </c>
      <c r="G63" s="120" t="n">
        <v>2</v>
      </c>
      <c r="H63" s="120" t="s">
        <v>2096</v>
      </c>
      <c r="I63" s="121" t="s">
        <v>1625</v>
      </c>
      <c r="J63" s="120" t="s">
        <v>2097</v>
      </c>
      <c r="K63" s="120" t="s">
        <v>31</v>
      </c>
      <c r="L63" s="122" t="n">
        <v>26.33</v>
      </c>
      <c r="M63" s="215" t="n">
        <v>1.49</v>
      </c>
      <c r="N63" s="23" t="s">
        <v>264</v>
      </c>
      <c r="O63" s="120"/>
      <c r="P63" s="120"/>
      <c r="Q63" s="120" t="s">
        <v>1888</v>
      </c>
      <c r="R63" s="120" t="n">
        <v>23</v>
      </c>
      <c r="S63" s="120" t="s">
        <v>1961</v>
      </c>
      <c r="T63" s="120" t="n">
        <v>1</v>
      </c>
      <c r="U63" s="112" t="s">
        <v>2098</v>
      </c>
      <c r="V63" s="112" t="s">
        <v>21</v>
      </c>
      <c r="W63" s="112" t="s">
        <v>2099</v>
      </c>
      <c r="X63" s="112" t="s">
        <v>2100</v>
      </c>
      <c r="Y63" s="112" t="s">
        <v>1631</v>
      </c>
      <c r="Z63" s="112" t="s">
        <v>1632</v>
      </c>
      <c r="AO63" s="112" t="s">
        <v>2101</v>
      </c>
    </row>
    <row r="64" s="123" customFormat="true" ht="46.15" hidden="false" customHeight="true" outlineLevel="0" collapsed="false">
      <c r="A64" s="108" t="s">
        <v>217</v>
      </c>
      <c r="B64" s="43" t="s">
        <v>271</v>
      </c>
      <c r="C64" s="108" t="s">
        <v>1203</v>
      </c>
      <c r="D64" s="149" t="s">
        <v>1204</v>
      </c>
      <c r="E64" s="120" t="n">
        <v>1130</v>
      </c>
      <c r="F64" s="120" t="n">
        <v>240</v>
      </c>
      <c r="G64" s="120" t="n">
        <v>29</v>
      </c>
      <c r="H64" s="120" t="s">
        <v>2102</v>
      </c>
      <c r="I64" s="121" t="s">
        <v>1625</v>
      </c>
      <c r="J64" s="120" t="s">
        <v>75</v>
      </c>
      <c r="K64" s="120" t="s">
        <v>21</v>
      </c>
      <c r="L64" s="122" t="n">
        <v>56.1068493150685</v>
      </c>
      <c r="M64" s="215" t="n">
        <v>12.1945205479452</v>
      </c>
      <c r="N64" s="23" t="s">
        <v>57</v>
      </c>
      <c r="O64" s="120"/>
      <c r="P64" s="120"/>
      <c r="Q64" s="120" t="s">
        <v>1929</v>
      </c>
      <c r="R64" s="120" t="n">
        <v>46.389</v>
      </c>
      <c r="S64" s="120" t="s">
        <v>1628</v>
      </c>
      <c r="T64" s="120" t="n">
        <v>1</v>
      </c>
      <c r="U64" s="23" t="n">
        <v>100</v>
      </c>
      <c r="V64" s="23" t="s">
        <v>21</v>
      </c>
      <c r="W64" s="23" t="s">
        <v>1917</v>
      </c>
      <c r="X64" s="23" t="s">
        <v>1891</v>
      </c>
      <c r="Y64" s="23" t="s">
        <v>1896</v>
      </c>
      <c r="Z64" s="23" t="s">
        <v>21</v>
      </c>
      <c r="AA64" s="23" t="s">
        <v>1923</v>
      </c>
      <c r="AB64" s="23" t="s">
        <v>1898</v>
      </c>
      <c r="AC64" s="23" t="s">
        <v>1941</v>
      </c>
      <c r="AD64" s="23" t="s">
        <v>57</v>
      </c>
      <c r="AE64" s="23"/>
      <c r="AF64" s="23"/>
      <c r="AG64" s="23"/>
      <c r="AH64" s="23"/>
      <c r="AI64" s="23"/>
      <c r="AJ64" s="23"/>
      <c r="AK64" s="23"/>
      <c r="AL64" s="23"/>
      <c r="AM64" s="23"/>
      <c r="AN64" s="23"/>
      <c r="AO64" s="23"/>
      <c r="AP64" s="23" t="s">
        <v>2092</v>
      </c>
    </row>
    <row r="65" s="123" customFormat="true" ht="38.25" hidden="false" customHeight="true" outlineLevel="0" collapsed="false">
      <c r="A65" s="108" t="s">
        <v>217</v>
      </c>
      <c r="B65" s="108" t="s">
        <v>252</v>
      </c>
      <c r="C65" s="108" t="s">
        <v>1205</v>
      </c>
      <c r="D65" s="119" t="s">
        <v>1206</v>
      </c>
      <c r="E65" s="120" t="n">
        <v>989</v>
      </c>
      <c r="F65" s="120" t="n">
        <v>620</v>
      </c>
      <c r="G65" s="120" t="n">
        <v>12</v>
      </c>
      <c r="H65" s="120" t="s">
        <v>2103</v>
      </c>
      <c r="I65" s="121" t="s">
        <v>1625</v>
      </c>
      <c r="J65" s="120" t="s">
        <v>2104</v>
      </c>
      <c r="K65" s="120" t="s">
        <v>21</v>
      </c>
      <c r="L65" s="122" t="n">
        <v>94.65</v>
      </c>
      <c r="M65" s="215" t="n">
        <v>10.3</v>
      </c>
      <c r="N65" s="23" t="s">
        <v>57</v>
      </c>
      <c r="O65" s="120"/>
      <c r="P65" s="120"/>
      <c r="Q65" s="120" t="s">
        <v>1929</v>
      </c>
      <c r="R65" s="120" t="n">
        <v>15</v>
      </c>
      <c r="S65" s="120" t="s">
        <v>1961</v>
      </c>
      <c r="T65" s="120" t="n">
        <v>2</v>
      </c>
      <c r="U65" s="23" t="n">
        <v>570</v>
      </c>
      <c r="V65" s="23" t="s">
        <v>21</v>
      </c>
      <c r="W65" s="23" t="s">
        <v>1629</v>
      </c>
      <c r="X65" s="23" t="s">
        <v>1891</v>
      </c>
      <c r="Y65" s="23" t="s">
        <v>1688</v>
      </c>
      <c r="Z65" s="23" t="s">
        <v>1632</v>
      </c>
      <c r="AA65" s="23"/>
      <c r="AB65" s="23"/>
      <c r="AC65" s="23"/>
      <c r="AD65" s="23" t="s">
        <v>57</v>
      </c>
      <c r="AE65" s="23"/>
      <c r="AF65" s="23"/>
      <c r="AG65" s="23"/>
      <c r="AH65" s="23"/>
      <c r="AI65" s="23"/>
      <c r="AJ65" s="23"/>
      <c r="AK65" s="23"/>
      <c r="AL65" s="23"/>
      <c r="AM65" s="23"/>
      <c r="AN65" s="23"/>
      <c r="AO65" s="23"/>
      <c r="AP65" s="23"/>
    </row>
    <row r="66" s="123" customFormat="true" ht="38.25" hidden="false" customHeight="true" outlineLevel="0" collapsed="false">
      <c r="A66" s="108" t="s">
        <v>217</v>
      </c>
      <c r="B66" s="108" t="s">
        <v>252</v>
      </c>
      <c r="C66" s="108" t="s">
        <v>1207</v>
      </c>
      <c r="D66" s="145" t="s">
        <v>1208</v>
      </c>
      <c r="E66" s="120" t="n">
        <v>44</v>
      </c>
      <c r="F66" s="120" t="n">
        <v>28</v>
      </c>
      <c r="G66" s="120" t="n">
        <v>0</v>
      </c>
      <c r="H66" s="120" t="s">
        <v>2103</v>
      </c>
      <c r="I66" s="121" t="s">
        <v>1625</v>
      </c>
      <c r="J66" s="120" t="s">
        <v>2104</v>
      </c>
      <c r="K66" s="120" t="s">
        <v>21</v>
      </c>
      <c r="L66" s="122" t="n">
        <v>2.9</v>
      </c>
      <c r="M66" s="215" t="n">
        <v>0</v>
      </c>
      <c r="N66" s="23" t="s">
        <v>57</v>
      </c>
      <c r="O66" s="120"/>
      <c r="P66" s="120"/>
      <c r="Q66" s="120" t="s">
        <v>1929</v>
      </c>
      <c r="R66" s="120" t="n">
        <v>4</v>
      </c>
      <c r="S66" s="120" t="s">
        <v>1961</v>
      </c>
      <c r="T66" s="120" t="n">
        <v>0</v>
      </c>
      <c r="U66" s="23" t="n">
        <v>0</v>
      </c>
      <c r="V66" s="23" t="s">
        <v>21</v>
      </c>
      <c r="W66" s="23" t="s">
        <v>1629</v>
      </c>
      <c r="X66" s="23" t="s">
        <v>1891</v>
      </c>
      <c r="Y66" s="23" t="s">
        <v>1688</v>
      </c>
      <c r="Z66" s="23" t="s">
        <v>1632</v>
      </c>
      <c r="AA66" s="23"/>
      <c r="AB66" s="23"/>
      <c r="AC66" s="23"/>
      <c r="AD66" s="23" t="s">
        <v>57</v>
      </c>
      <c r="AE66" s="23"/>
      <c r="AF66" s="23"/>
      <c r="AG66" s="23"/>
      <c r="AH66" s="23"/>
      <c r="AI66" s="23"/>
      <c r="AJ66" s="23"/>
      <c r="AK66" s="23"/>
      <c r="AL66" s="23"/>
      <c r="AM66" s="23"/>
      <c r="AN66" s="23"/>
      <c r="AO66" s="23"/>
      <c r="AP66" s="23"/>
    </row>
    <row r="67" s="161" customFormat="true" ht="51" hidden="false" customHeight="true" outlineLevel="0" collapsed="false">
      <c r="A67" s="108" t="s">
        <v>217</v>
      </c>
      <c r="B67" s="108" t="s">
        <v>227</v>
      </c>
      <c r="C67" s="108" t="s">
        <v>1209</v>
      </c>
      <c r="D67" s="119" t="s">
        <v>1210</v>
      </c>
      <c r="E67" s="120" t="n">
        <v>3434</v>
      </c>
      <c r="F67" s="159" t="n">
        <v>1029</v>
      </c>
      <c r="G67" s="159" t="n">
        <v>51</v>
      </c>
      <c r="H67" s="120" t="s">
        <v>2105</v>
      </c>
      <c r="I67" s="121" t="s">
        <v>1625</v>
      </c>
      <c r="J67" s="120"/>
      <c r="K67" s="120" t="s">
        <v>21</v>
      </c>
      <c r="L67" s="122" t="n">
        <v>195.52</v>
      </c>
      <c r="M67" s="215" t="n">
        <v>49.76</v>
      </c>
      <c r="N67" s="23" t="s">
        <v>57</v>
      </c>
      <c r="O67" s="120"/>
      <c r="P67" s="120"/>
      <c r="Q67" s="120" t="s">
        <v>1888</v>
      </c>
      <c r="R67" s="23" t="n">
        <v>97.1</v>
      </c>
      <c r="S67" s="120" t="s">
        <v>1905</v>
      </c>
      <c r="T67" s="120" t="n">
        <v>2</v>
      </c>
      <c r="U67" s="23" t="s">
        <v>2106</v>
      </c>
      <c r="V67" s="23" t="s">
        <v>21</v>
      </c>
      <c r="W67" s="23" t="s">
        <v>1907</v>
      </c>
      <c r="X67" s="23" t="s">
        <v>1891</v>
      </c>
      <c r="Y67" s="23" t="s">
        <v>1631</v>
      </c>
      <c r="Z67" s="23" t="s">
        <v>1632</v>
      </c>
      <c r="AA67" s="23"/>
      <c r="AB67" s="23"/>
      <c r="AC67" s="23"/>
      <c r="AD67" s="23"/>
      <c r="AE67" s="23"/>
      <c r="AF67" s="23"/>
      <c r="AG67" s="23"/>
      <c r="AH67" s="23"/>
      <c r="AI67" s="23"/>
      <c r="AJ67" s="23"/>
      <c r="AK67" s="23"/>
      <c r="AL67" s="23"/>
      <c r="AM67" s="23"/>
      <c r="AN67" s="23"/>
      <c r="AO67" s="23"/>
      <c r="AP67" s="23" t="s">
        <v>2107</v>
      </c>
    </row>
    <row r="68" s="123" customFormat="true" ht="102" hidden="false" customHeight="true" outlineLevel="0" collapsed="false">
      <c r="A68" s="108" t="s">
        <v>217</v>
      </c>
      <c r="B68" s="108" t="s">
        <v>218</v>
      </c>
      <c r="C68" s="108" t="s">
        <v>1211</v>
      </c>
      <c r="D68" s="119" t="s">
        <v>1212</v>
      </c>
      <c r="E68" s="120" t="n">
        <v>56680</v>
      </c>
      <c r="F68" s="120" t="n">
        <v>15810</v>
      </c>
      <c r="G68" s="120" t="n">
        <v>1003</v>
      </c>
      <c r="H68" s="120" t="s">
        <v>2108</v>
      </c>
      <c r="I68" s="121" t="s">
        <v>1625</v>
      </c>
      <c r="J68" s="120" t="s">
        <v>1626</v>
      </c>
      <c r="K68" s="120" t="s">
        <v>21</v>
      </c>
      <c r="L68" s="122" t="n">
        <v>7417</v>
      </c>
      <c r="M68" s="215" t="n">
        <v>2547</v>
      </c>
      <c r="N68" s="23" t="s">
        <v>57</v>
      </c>
      <c r="O68" s="120"/>
      <c r="P68" s="120"/>
      <c r="Q68" s="120" t="s">
        <v>1627</v>
      </c>
      <c r="R68" s="120" t="n">
        <v>566.82</v>
      </c>
      <c r="S68" s="120" t="s">
        <v>1905</v>
      </c>
      <c r="T68" s="120" t="n">
        <v>11</v>
      </c>
      <c r="U68" s="23" t="s">
        <v>2109</v>
      </c>
      <c r="V68" s="23" t="s">
        <v>21</v>
      </c>
      <c r="W68" s="23" t="s">
        <v>2110</v>
      </c>
      <c r="X68" s="23" t="s">
        <v>1630</v>
      </c>
      <c r="Y68" s="23" t="s">
        <v>1688</v>
      </c>
      <c r="Z68" s="23" t="s">
        <v>1632</v>
      </c>
      <c r="AA68" s="23"/>
      <c r="AB68" s="23"/>
      <c r="AC68" s="23"/>
      <c r="AD68" s="23"/>
      <c r="AE68" s="23"/>
      <c r="AF68" s="23"/>
      <c r="AG68" s="23"/>
      <c r="AH68" s="23"/>
      <c r="AI68" s="23"/>
      <c r="AJ68" s="23"/>
      <c r="AK68" s="23"/>
      <c r="AL68" s="23"/>
      <c r="AM68" s="23"/>
      <c r="AN68" s="23"/>
      <c r="AO68" s="23" t="s">
        <v>2111</v>
      </c>
      <c r="AP68" s="23"/>
    </row>
    <row r="69" s="168" customFormat="true" ht="38.25" hidden="false" customHeight="true" outlineLevel="0" collapsed="false">
      <c r="A69" s="162"/>
      <c r="B69" s="163"/>
      <c r="C69" s="164"/>
      <c r="D69" s="163"/>
      <c r="E69" s="165"/>
      <c r="F69" s="165"/>
      <c r="G69" s="165"/>
      <c r="H69" s="165"/>
      <c r="I69" s="165"/>
      <c r="J69" s="165"/>
      <c r="K69" s="165"/>
      <c r="L69" s="166"/>
      <c r="M69" s="197"/>
      <c r="N69" s="167"/>
      <c r="O69" s="165"/>
      <c r="P69" s="165"/>
      <c r="Q69" s="165"/>
      <c r="R69" s="165"/>
      <c r="S69" s="165"/>
      <c r="T69" s="165"/>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row>
    <row r="70" s="123" customFormat="true" ht="51" hidden="false" customHeight="true" outlineLevel="0" collapsed="false">
      <c r="A70" s="108" t="s">
        <v>217</v>
      </c>
      <c r="B70" s="108" t="s">
        <v>218</v>
      </c>
      <c r="C70" s="108" t="s">
        <v>1213</v>
      </c>
      <c r="D70" s="108" t="s">
        <v>1214</v>
      </c>
      <c r="E70" s="23" t="n">
        <v>369</v>
      </c>
      <c r="F70" s="23" t="n">
        <v>142</v>
      </c>
      <c r="G70" s="23" t="n">
        <v>0</v>
      </c>
      <c r="H70" s="120" t="s">
        <v>2112</v>
      </c>
      <c r="I70" s="121" t="s">
        <v>1625</v>
      </c>
      <c r="J70" s="120" t="s">
        <v>1643</v>
      </c>
      <c r="K70" s="120" t="s">
        <v>21</v>
      </c>
      <c r="L70" s="122" t="n">
        <v>42.07</v>
      </c>
      <c r="M70" s="215" t="n">
        <v>0</v>
      </c>
      <c r="N70" s="23" t="s">
        <v>57</v>
      </c>
      <c r="O70" s="120"/>
      <c r="P70" s="120"/>
      <c r="Q70" s="120" t="s">
        <v>1627</v>
      </c>
      <c r="R70" s="120" t="n">
        <v>4.18</v>
      </c>
      <c r="S70" s="120" t="s">
        <v>1889</v>
      </c>
      <c r="T70" s="120"/>
      <c r="U70" s="23"/>
      <c r="V70" s="23" t="s">
        <v>21</v>
      </c>
      <c r="W70" s="23" t="s">
        <v>1687</v>
      </c>
      <c r="X70" s="23" t="s">
        <v>1630</v>
      </c>
      <c r="Y70" s="23" t="s">
        <v>1896</v>
      </c>
      <c r="Z70" s="23" t="s">
        <v>1632</v>
      </c>
      <c r="AA70" s="23"/>
      <c r="AB70" s="23"/>
      <c r="AC70" s="23"/>
      <c r="AD70" s="23"/>
      <c r="AE70" s="23"/>
      <c r="AF70" s="23"/>
      <c r="AG70" s="23"/>
      <c r="AH70" s="23"/>
      <c r="AI70" s="23"/>
      <c r="AJ70" s="23"/>
      <c r="AK70" s="23"/>
      <c r="AL70" s="23"/>
      <c r="AM70" s="23"/>
      <c r="AN70" s="23"/>
      <c r="AO70" s="23"/>
      <c r="AP70" s="23" t="s">
        <v>2113</v>
      </c>
    </row>
    <row r="71" s="123" customFormat="true" ht="76.5" hidden="false" customHeight="true" outlineLevel="0" collapsed="false">
      <c r="A71" s="108" t="s">
        <v>217</v>
      </c>
      <c r="B71" s="108" t="s">
        <v>218</v>
      </c>
      <c r="C71" s="108" t="s">
        <v>1215</v>
      </c>
      <c r="D71" s="108" t="s">
        <v>1216</v>
      </c>
      <c r="E71" s="120" t="n">
        <v>195</v>
      </c>
      <c r="F71" s="120" t="n">
        <v>75</v>
      </c>
      <c r="G71" s="120" t="n">
        <v>0</v>
      </c>
      <c r="H71" s="120" t="s">
        <v>2114</v>
      </c>
      <c r="I71" s="121" t="s">
        <v>1625</v>
      </c>
      <c r="J71" s="120" t="s">
        <v>1643</v>
      </c>
      <c r="K71" s="120" t="s">
        <v>21</v>
      </c>
      <c r="L71" s="122" t="n">
        <v>15.83</v>
      </c>
      <c r="M71" s="215" t="n">
        <v>0</v>
      </c>
      <c r="N71" s="23" t="s">
        <v>57</v>
      </c>
      <c r="O71" s="120"/>
      <c r="P71" s="120"/>
      <c r="Q71" s="120" t="s">
        <v>1627</v>
      </c>
      <c r="R71" s="120" t="n">
        <v>4.26</v>
      </c>
      <c r="S71" s="120" t="s">
        <v>1889</v>
      </c>
      <c r="T71" s="120"/>
      <c r="U71" s="23"/>
      <c r="V71" s="23" t="s">
        <v>21</v>
      </c>
      <c r="W71" s="23" t="s">
        <v>1629</v>
      </c>
      <c r="X71" s="23" t="s">
        <v>1630</v>
      </c>
      <c r="Y71" s="23" t="s">
        <v>1896</v>
      </c>
      <c r="Z71" s="23" t="s">
        <v>1632</v>
      </c>
      <c r="AA71" s="23"/>
      <c r="AB71" s="23"/>
      <c r="AC71" s="23"/>
      <c r="AD71" s="23"/>
      <c r="AE71" s="23"/>
      <c r="AF71" s="23"/>
      <c r="AG71" s="23"/>
      <c r="AH71" s="23"/>
      <c r="AI71" s="23"/>
      <c r="AJ71" s="23"/>
      <c r="AK71" s="23"/>
      <c r="AL71" s="23"/>
      <c r="AM71" s="23"/>
      <c r="AN71" s="23"/>
      <c r="AO71" s="23"/>
      <c r="AP71" s="23" t="s">
        <v>2115</v>
      </c>
    </row>
    <row r="72" s="123" customFormat="true" ht="63.75" hidden="false" customHeight="true" outlineLevel="0" collapsed="false">
      <c r="A72" s="108" t="s">
        <v>217</v>
      </c>
      <c r="B72" s="108" t="s">
        <v>240</v>
      </c>
      <c r="C72" s="108" t="s">
        <v>1217</v>
      </c>
      <c r="D72" s="108" t="s">
        <v>1218</v>
      </c>
      <c r="E72" s="120" t="n">
        <v>226</v>
      </c>
      <c r="F72" s="120" t="n">
        <v>82</v>
      </c>
      <c r="G72" s="120" t="n">
        <v>2</v>
      </c>
      <c r="H72" s="120" t="s">
        <v>2089</v>
      </c>
      <c r="I72" s="121" t="s">
        <v>1625</v>
      </c>
      <c r="J72" s="120" t="s">
        <v>21</v>
      </c>
      <c r="K72" s="120" t="s">
        <v>21</v>
      </c>
      <c r="L72" s="122"/>
      <c r="M72" s="215"/>
      <c r="N72" s="23"/>
      <c r="O72" s="120"/>
      <c r="P72" s="120"/>
      <c r="Q72" s="120" t="s">
        <v>1888</v>
      </c>
      <c r="R72" s="120"/>
      <c r="S72" s="120" t="s">
        <v>1961</v>
      </c>
      <c r="T72" s="120"/>
      <c r="U72" s="23"/>
      <c r="V72" s="23" t="s">
        <v>21</v>
      </c>
      <c r="W72" s="23" t="s">
        <v>1629</v>
      </c>
      <c r="X72" s="23" t="s">
        <v>1891</v>
      </c>
      <c r="Y72" s="23" t="s">
        <v>1631</v>
      </c>
      <c r="Z72" s="23" t="s">
        <v>21</v>
      </c>
      <c r="AA72" s="23" t="s">
        <v>2090</v>
      </c>
      <c r="AB72" s="23" t="s">
        <v>1920</v>
      </c>
      <c r="AC72" s="23" t="s">
        <v>1941</v>
      </c>
      <c r="AD72" s="23" t="s">
        <v>57</v>
      </c>
      <c r="AE72" s="23"/>
      <c r="AF72" s="23"/>
      <c r="AG72" s="23"/>
      <c r="AH72" s="23"/>
      <c r="AI72" s="23"/>
      <c r="AJ72" s="23"/>
      <c r="AK72" s="23"/>
      <c r="AL72" s="23"/>
      <c r="AM72" s="23"/>
      <c r="AN72" s="23"/>
      <c r="AO72" s="23"/>
      <c r="AP72" s="23"/>
    </row>
    <row r="73" s="161" customFormat="true" ht="51" hidden="false" customHeight="true" outlineLevel="0" collapsed="false">
      <c r="A73" s="108" t="s">
        <v>217</v>
      </c>
      <c r="B73" s="108" t="s">
        <v>227</v>
      </c>
      <c r="C73" s="108" t="s">
        <v>1219</v>
      </c>
      <c r="D73" s="108" t="s">
        <v>1220</v>
      </c>
      <c r="E73" s="120" t="n">
        <v>516</v>
      </c>
      <c r="F73" s="120" t="n">
        <v>369</v>
      </c>
      <c r="G73" s="120" t="n">
        <v>10</v>
      </c>
      <c r="H73" s="120" t="s">
        <v>2116</v>
      </c>
      <c r="I73" s="121" t="s">
        <v>1625</v>
      </c>
      <c r="J73" s="120"/>
      <c r="K73" s="120" t="s">
        <v>21</v>
      </c>
      <c r="L73" s="122" t="n">
        <v>37.62</v>
      </c>
      <c r="M73" s="215" t="n">
        <v>7.49</v>
      </c>
      <c r="N73" s="23" t="s">
        <v>57</v>
      </c>
      <c r="O73" s="120"/>
      <c r="P73" s="120"/>
      <c r="Q73" s="120" t="s">
        <v>1888</v>
      </c>
      <c r="R73" s="23" t="n">
        <v>38.2</v>
      </c>
      <c r="S73" s="120" t="s">
        <v>1628</v>
      </c>
      <c r="T73" s="120" t="n">
        <v>1</v>
      </c>
      <c r="U73" s="23" t="s">
        <v>2117</v>
      </c>
      <c r="V73" s="23" t="s">
        <v>21</v>
      </c>
      <c r="W73" s="23" t="s">
        <v>1907</v>
      </c>
      <c r="X73" s="23" t="s">
        <v>1891</v>
      </c>
      <c r="Y73" s="23" t="s">
        <v>1631</v>
      </c>
      <c r="Z73" s="23" t="s">
        <v>21</v>
      </c>
      <c r="AA73" s="23" t="s">
        <v>1923</v>
      </c>
      <c r="AB73" s="23" t="s">
        <v>1920</v>
      </c>
      <c r="AC73" s="23" t="s">
        <v>1941</v>
      </c>
      <c r="AD73" s="23" t="s">
        <v>57</v>
      </c>
      <c r="AE73" s="23"/>
      <c r="AF73" s="23"/>
      <c r="AG73" s="23"/>
      <c r="AH73" s="23"/>
      <c r="AI73" s="23"/>
      <c r="AJ73" s="23"/>
      <c r="AK73" s="23"/>
      <c r="AL73" s="23"/>
      <c r="AM73" s="23"/>
      <c r="AN73" s="23"/>
      <c r="AO73" s="23"/>
      <c r="AP73" s="23"/>
    </row>
    <row r="74" s="123" customFormat="true" ht="63.75" hidden="false" customHeight="true" outlineLevel="0" collapsed="false">
      <c r="A74" s="108" t="s">
        <v>217</v>
      </c>
      <c r="B74" s="108" t="s">
        <v>240</v>
      </c>
      <c r="C74" s="108" t="s">
        <v>1221</v>
      </c>
      <c r="D74" s="108" t="s">
        <v>1222</v>
      </c>
      <c r="E74" s="120" t="n">
        <v>94</v>
      </c>
      <c r="F74" s="120" t="n">
        <v>34</v>
      </c>
      <c r="G74" s="120" t="n">
        <v>1</v>
      </c>
      <c r="H74" s="120" t="s">
        <v>2118</v>
      </c>
      <c r="I74" s="121" t="s">
        <v>1625</v>
      </c>
      <c r="J74" s="120" t="s">
        <v>21</v>
      </c>
      <c r="K74" s="120" t="s">
        <v>21</v>
      </c>
      <c r="L74" s="122" t="n">
        <v>2.1</v>
      </c>
      <c r="M74" s="215" t="n">
        <v>0.12</v>
      </c>
      <c r="N74" s="23" t="s">
        <v>57</v>
      </c>
      <c r="O74" s="120"/>
      <c r="P74" s="120"/>
      <c r="Q74" s="120" t="s">
        <v>1888</v>
      </c>
      <c r="R74" s="120" t="n">
        <v>6.565</v>
      </c>
      <c r="S74" s="120" t="s">
        <v>1628</v>
      </c>
      <c r="T74" s="120" t="n">
        <v>1</v>
      </c>
      <c r="U74" s="23" t="n">
        <v>100</v>
      </c>
      <c r="V74" s="23" t="s">
        <v>21</v>
      </c>
      <c r="W74" s="23" t="s">
        <v>1629</v>
      </c>
      <c r="X74" s="23" t="s">
        <v>1891</v>
      </c>
      <c r="Y74" s="23" t="s">
        <v>1631</v>
      </c>
      <c r="Z74" s="23" t="s">
        <v>21</v>
      </c>
      <c r="AA74" s="23" t="s">
        <v>2090</v>
      </c>
      <c r="AB74" s="23" t="s">
        <v>1920</v>
      </c>
      <c r="AC74" s="23" t="s">
        <v>1941</v>
      </c>
      <c r="AD74" s="23" t="s">
        <v>57</v>
      </c>
      <c r="AE74" s="23"/>
      <c r="AF74" s="23"/>
      <c r="AG74" s="23"/>
      <c r="AH74" s="23"/>
      <c r="AI74" s="23"/>
      <c r="AJ74" s="23"/>
      <c r="AK74" s="23"/>
      <c r="AL74" s="23"/>
      <c r="AM74" s="23"/>
      <c r="AN74" s="23"/>
      <c r="AO74" s="23"/>
      <c r="AP74" s="23"/>
    </row>
    <row r="75" s="123" customFormat="true" ht="63.75" hidden="false" customHeight="true" outlineLevel="0" collapsed="false">
      <c r="A75" s="108" t="s">
        <v>217</v>
      </c>
      <c r="B75" s="108" t="s">
        <v>240</v>
      </c>
      <c r="C75" s="108" t="s">
        <v>1223</v>
      </c>
      <c r="D75" s="108" t="s">
        <v>1224</v>
      </c>
      <c r="E75" s="120" t="n">
        <v>237</v>
      </c>
      <c r="F75" s="120" t="n">
        <v>86</v>
      </c>
      <c r="G75" s="120" t="n">
        <v>2</v>
      </c>
      <c r="H75" s="120" t="s">
        <v>2119</v>
      </c>
      <c r="I75" s="121" t="s">
        <v>1625</v>
      </c>
      <c r="J75" s="120" t="s">
        <v>21</v>
      </c>
      <c r="K75" s="120" t="s">
        <v>21</v>
      </c>
      <c r="L75" s="122" t="n">
        <v>12.05</v>
      </c>
      <c r="M75" s="215" t="n">
        <v>11.38</v>
      </c>
      <c r="N75" s="23" t="s">
        <v>57</v>
      </c>
      <c r="O75" s="120"/>
      <c r="P75" s="120"/>
      <c r="Q75" s="120" t="s">
        <v>1888</v>
      </c>
      <c r="R75" s="120" t="n">
        <v>16.235</v>
      </c>
      <c r="S75" s="120" t="s">
        <v>1961</v>
      </c>
      <c r="T75" s="120" t="n">
        <v>1</v>
      </c>
      <c r="U75" s="23" t="n">
        <v>200</v>
      </c>
      <c r="V75" s="23" t="s">
        <v>21</v>
      </c>
      <c r="W75" s="23" t="s">
        <v>1629</v>
      </c>
      <c r="X75" s="23" t="s">
        <v>1891</v>
      </c>
      <c r="Y75" s="23" t="s">
        <v>1631</v>
      </c>
      <c r="Z75" s="23" t="s">
        <v>21</v>
      </c>
      <c r="AA75" s="23" t="s">
        <v>2090</v>
      </c>
      <c r="AB75" s="23" t="s">
        <v>1920</v>
      </c>
      <c r="AC75" s="23" t="s">
        <v>1941</v>
      </c>
      <c r="AD75" s="23" t="s">
        <v>57</v>
      </c>
      <c r="AE75" s="23"/>
      <c r="AF75" s="23"/>
      <c r="AG75" s="23"/>
      <c r="AH75" s="23"/>
      <c r="AI75" s="23"/>
      <c r="AJ75" s="23"/>
      <c r="AK75" s="23"/>
      <c r="AL75" s="23"/>
      <c r="AM75" s="23"/>
      <c r="AN75" s="23"/>
      <c r="AO75" s="23"/>
      <c r="AP75" s="23"/>
    </row>
    <row r="76" s="123" customFormat="true" ht="38.25" hidden="false" customHeight="true" outlineLevel="0" collapsed="false">
      <c r="A76" s="108" t="s">
        <v>217</v>
      </c>
      <c r="B76" s="108" t="s">
        <v>265</v>
      </c>
      <c r="C76" s="108" t="s">
        <v>1225</v>
      </c>
      <c r="D76" s="119" t="s">
        <v>1226</v>
      </c>
      <c r="E76" s="120" t="n">
        <v>1550</v>
      </c>
      <c r="F76" s="120" t="n">
        <v>507</v>
      </c>
      <c r="G76" s="120" t="n">
        <v>8</v>
      </c>
      <c r="H76" s="120"/>
      <c r="I76" s="121"/>
      <c r="J76" s="120"/>
      <c r="K76" s="120"/>
      <c r="L76" s="122" t="n">
        <v>77.61</v>
      </c>
      <c r="M76" s="215"/>
      <c r="N76" s="23"/>
      <c r="O76" s="120"/>
      <c r="P76" s="120"/>
      <c r="Q76" s="120"/>
      <c r="R76" s="120"/>
      <c r="S76" s="120"/>
      <c r="T76" s="120"/>
      <c r="U76" s="23"/>
      <c r="V76" s="23"/>
      <c r="W76" s="23"/>
      <c r="X76" s="23"/>
      <c r="Y76" s="23"/>
      <c r="Z76" s="23"/>
      <c r="AA76" s="23"/>
      <c r="AB76" s="23"/>
      <c r="AC76" s="23"/>
      <c r="AD76" s="23"/>
      <c r="AE76" s="23"/>
      <c r="AF76" s="23"/>
      <c r="AG76" s="23"/>
      <c r="AH76" s="23"/>
      <c r="AI76" s="23"/>
      <c r="AJ76" s="23"/>
      <c r="AK76" s="23"/>
      <c r="AL76" s="23"/>
      <c r="AM76" s="23"/>
      <c r="AN76" s="23"/>
      <c r="AO76" s="23"/>
      <c r="AP76" s="23"/>
    </row>
    <row r="77" s="161" customFormat="true" ht="51" hidden="false" customHeight="true" outlineLevel="0" collapsed="false">
      <c r="A77" s="108" t="s">
        <v>217</v>
      </c>
      <c r="B77" s="108" t="s">
        <v>227</v>
      </c>
      <c r="C77" s="108" t="s">
        <v>1227</v>
      </c>
      <c r="D77" s="145" t="s">
        <v>1228</v>
      </c>
      <c r="E77" s="120" t="n">
        <v>401</v>
      </c>
      <c r="F77" s="120"/>
      <c r="G77" s="120"/>
      <c r="H77" s="120" t="s">
        <v>2120</v>
      </c>
      <c r="I77" s="121" t="s">
        <v>1625</v>
      </c>
      <c r="J77" s="120"/>
      <c r="K77" s="120" t="s">
        <v>21</v>
      </c>
      <c r="L77" s="122"/>
      <c r="M77" s="215"/>
      <c r="N77" s="23" t="s">
        <v>57</v>
      </c>
      <c r="O77" s="120"/>
      <c r="P77" s="120"/>
      <c r="Q77" s="120" t="s">
        <v>1888</v>
      </c>
      <c r="R77" s="120"/>
      <c r="S77" s="120" t="s">
        <v>1905</v>
      </c>
      <c r="T77" s="120" t="n">
        <v>1</v>
      </c>
      <c r="U77" s="23"/>
      <c r="V77" s="23" t="s">
        <v>21</v>
      </c>
      <c r="W77" s="23" t="s">
        <v>1907</v>
      </c>
      <c r="X77" s="23" t="s">
        <v>1891</v>
      </c>
      <c r="Y77" s="23" t="s">
        <v>1896</v>
      </c>
      <c r="Z77" s="23" t="s">
        <v>21</v>
      </c>
      <c r="AA77" s="23" t="s">
        <v>1923</v>
      </c>
      <c r="AB77" s="23" t="s">
        <v>1924</v>
      </c>
      <c r="AC77" s="23" t="s">
        <v>1941</v>
      </c>
      <c r="AD77" s="23" t="s">
        <v>57</v>
      </c>
      <c r="AE77" s="23"/>
      <c r="AF77" s="23"/>
      <c r="AG77" s="23"/>
      <c r="AH77" s="23"/>
      <c r="AI77" s="23"/>
      <c r="AJ77" s="23"/>
      <c r="AK77" s="23"/>
      <c r="AL77" s="23"/>
      <c r="AM77" s="23"/>
      <c r="AN77" s="23"/>
      <c r="AO77" s="23"/>
      <c r="AP77" s="23" t="s">
        <v>2121</v>
      </c>
    </row>
    <row r="78" s="161" customFormat="true" ht="51" hidden="false" customHeight="true" outlineLevel="0" collapsed="false">
      <c r="A78" s="108" t="s">
        <v>217</v>
      </c>
      <c r="B78" s="108" t="s">
        <v>227</v>
      </c>
      <c r="C78" s="108" t="s">
        <v>1229</v>
      </c>
      <c r="D78" s="145" t="s">
        <v>1230</v>
      </c>
      <c r="E78" s="120"/>
      <c r="F78" s="120"/>
      <c r="G78" s="120"/>
      <c r="H78" s="120"/>
      <c r="I78" s="121"/>
      <c r="J78" s="120"/>
      <c r="K78" s="120"/>
      <c r="L78" s="122"/>
      <c r="M78" s="215"/>
      <c r="N78" s="23"/>
      <c r="O78" s="120"/>
      <c r="P78" s="120"/>
      <c r="Q78" s="120"/>
      <c r="R78" s="120"/>
      <c r="S78" s="120"/>
      <c r="T78" s="120"/>
      <c r="U78" s="23"/>
      <c r="V78" s="23"/>
      <c r="W78" s="23"/>
      <c r="X78" s="23"/>
      <c r="Y78" s="23"/>
      <c r="Z78" s="23"/>
      <c r="AA78" s="23"/>
      <c r="AB78" s="23"/>
      <c r="AC78" s="23"/>
      <c r="AD78" s="23"/>
      <c r="AE78" s="23"/>
      <c r="AF78" s="23"/>
      <c r="AG78" s="23"/>
      <c r="AH78" s="23"/>
      <c r="AI78" s="23"/>
      <c r="AJ78" s="23"/>
      <c r="AK78" s="23"/>
      <c r="AL78" s="23"/>
      <c r="AM78" s="23"/>
      <c r="AN78" s="23"/>
      <c r="AO78" s="23"/>
      <c r="AP78" s="23" t="s">
        <v>2122</v>
      </c>
    </row>
    <row r="79" s="161" customFormat="true" ht="51" hidden="false" customHeight="true" outlineLevel="0" collapsed="false">
      <c r="A79" s="108" t="s">
        <v>217</v>
      </c>
      <c r="B79" s="108" t="s">
        <v>227</v>
      </c>
      <c r="C79" s="108" t="s">
        <v>1231</v>
      </c>
      <c r="D79" s="108" t="s">
        <v>1232</v>
      </c>
      <c r="E79" s="120" t="n">
        <v>12144</v>
      </c>
      <c r="F79" s="121" t="n">
        <v>5819</v>
      </c>
      <c r="G79" s="121" t="n">
        <v>483</v>
      </c>
      <c r="H79" s="120" t="s">
        <v>2120</v>
      </c>
      <c r="I79" s="121" t="s">
        <v>1625</v>
      </c>
      <c r="J79" s="120"/>
      <c r="K79" s="120" t="s">
        <v>21</v>
      </c>
      <c r="L79" s="122" t="n">
        <v>1200.9</v>
      </c>
      <c r="M79" s="226" t="n">
        <v>366.41</v>
      </c>
      <c r="N79" s="23" t="s">
        <v>57</v>
      </c>
      <c r="O79" s="120"/>
      <c r="P79" s="120"/>
      <c r="Q79" s="120" t="s">
        <v>1888</v>
      </c>
      <c r="R79" s="120" t="n">
        <v>223.7</v>
      </c>
      <c r="S79" s="120" t="s">
        <v>1905</v>
      </c>
      <c r="T79" s="120" t="n">
        <v>5</v>
      </c>
      <c r="U79" s="23" t="s">
        <v>2123</v>
      </c>
      <c r="V79" s="23" t="s">
        <v>21</v>
      </c>
      <c r="W79" s="23" t="s">
        <v>1907</v>
      </c>
      <c r="X79" s="23" t="s">
        <v>1891</v>
      </c>
      <c r="Y79" s="23" t="s">
        <v>1896</v>
      </c>
      <c r="Z79" s="23" t="s">
        <v>21</v>
      </c>
      <c r="AA79" s="23" t="s">
        <v>1923</v>
      </c>
      <c r="AB79" s="23" t="s">
        <v>1924</v>
      </c>
      <c r="AC79" s="23" t="s">
        <v>1941</v>
      </c>
      <c r="AD79" s="23" t="s">
        <v>57</v>
      </c>
      <c r="AE79" s="23"/>
      <c r="AF79" s="23"/>
      <c r="AG79" s="23"/>
      <c r="AH79" s="23"/>
      <c r="AI79" s="23"/>
      <c r="AJ79" s="23"/>
      <c r="AK79" s="23"/>
      <c r="AL79" s="23"/>
      <c r="AM79" s="23"/>
      <c r="AN79" s="23"/>
      <c r="AO79" s="23"/>
      <c r="AP79" s="23" t="s">
        <v>2124</v>
      </c>
    </row>
    <row r="80" s="161" customFormat="true" ht="51" hidden="false" customHeight="true" outlineLevel="0" collapsed="false">
      <c r="A80" s="108" t="s">
        <v>217</v>
      </c>
      <c r="B80" s="108" t="s">
        <v>227</v>
      </c>
      <c r="C80" s="108" t="s">
        <v>1233</v>
      </c>
      <c r="D80" s="145" t="s">
        <v>1234</v>
      </c>
      <c r="E80" s="120" t="n">
        <v>1237</v>
      </c>
      <c r="F80" s="120" t="n">
        <v>461</v>
      </c>
      <c r="G80" s="120" t="n">
        <v>14</v>
      </c>
      <c r="H80" s="120" t="s">
        <v>2125</v>
      </c>
      <c r="I80" s="121" t="s">
        <v>1625</v>
      </c>
      <c r="J80" s="120"/>
      <c r="K80" s="120" t="s">
        <v>21</v>
      </c>
      <c r="L80" s="122" t="n">
        <v>67.93</v>
      </c>
      <c r="M80" s="215" t="n">
        <v>3.57</v>
      </c>
      <c r="N80" s="23" t="s">
        <v>57</v>
      </c>
      <c r="O80" s="120"/>
      <c r="P80" s="120"/>
      <c r="Q80" s="120" t="s">
        <v>1888</v>
      </c>
      <c r="R80" s="23" t="n">
        <v>25.86</v>
      </c>
      <c r="S80" s="120" t="s">
        <v>1905</v>
      </c>
      <c r="T80" s="120" t="n">
        <v>1</v>
      </c>
      <c r="U80" s="23" t="s">
        <v>2117</v>
      </c>
      <c r="V80" s="23" t="s">
        <v>21</v>
      </c>
      <c r="W80" s="23" t="s">
        <v>1907</v>
      </c>
      <c r="X80" s="23" t="s">
        <v>1891</v>
      </c>
      <c r="Y80" s="23" t="s">
        <v>1631</v>
      </c>
      <c r="Z80" s="23" t="s">
        <v>21</v>
      </c>
      <c r="AA80" s="23" t="s">
        <v>1923</v>
      </c>
      <c r="AB80" s="23" t="s">
        <v>1898</v>
      </c>
      <c r="AC80" s="23" t="s">
        <v>1941</v>
      </c>
      <c r="AD80" s="23" t="s">
        <v>57</v>
      </c>
      <c r="AE80" s="23"/>
      <c r="AF80" s="23"/>
      <c r="AG80" s="23"/>
      <c r="AH80" s="23"/>
      <c r="AI80" s="23"/>
      <c r="AJ80" s="23"/>
      <c r="AK80" s="23"/>
      <c r="AL80" s="23"/>
      <c r="AM80" s="23"/>
      <c r="AN80" s="23"/>
      <c r="AO80" s="23"/>
      <c r="AP80" s="23"/>
    </row>
    <row r="81" s="123" customFormat="true" ht="242.25" hidden="false" customHeight="true" outlineLevel="0" collapsed="false">
      <c r="A81" s="108" t="s">
        <v>217</v>
      </c>
      <c r="B81" s="108" t="s">
        <v>252</v>
      </c>
      <c r="C81" s="108" t="s">
        <v>1235</v>
      </c>
      <c r="D81" s="119" t="s">
        <v>1236</v>
      </c>
      <c r="E81" s="120" t="n">
        <v>8516</v>
      </c>
      <c r="F81" s="120" t="n">
        <v>3715</v>
      </c>
      <c r="G81" s="120" t="n">
        <v>263</v>
      </c>
      <c r="H81" s="120" t="s">
        <v>2126</v>
      </c>
      <c r="I81" s="121" t="s">
        <v>1625</v>
      </c>
      <c r="J81" s="120" t="s">
        <v>2104</v>
      </c>
      <c r="K81" s="120" t="s">
        <v>21</v>
      </c>
      <c r="L81" s="122" t="n">
        <v>839.3</v>
      </c>
      <c r="M81" s="215" t="n">
        <v>129.45</v>
      </c>
      <c r="N81" s="23" t="s">
        <v>21</v>
      </c>
      <c r="O81" s="120" t="s">
        <v>2049</v>
      </c>
      <c r="P81" s="120"/>
      <c r="Q81" s="120" t="s">
        <v>1888</v>
      </c>
      <c r="R81" s="120" t="n">
        <v>65</v>
      </c>
      <c r="S81" s="120" t="s">
        <v>1905</v>
      </c>
      <c r="T81" s="120" t="n">
        <v>10</v>
      </c>
      <c r="U81" s="23" t="n">
        <v>2900</v>
      </c>
      <c r="V81" s="23" t="s">
        <v>21</v>
      </c>
      <c r="W81" s="23" t="s">
        <v>1629</v>
      </c>
      <c r="X81" s="23" t="s">
        <v>1891</v>
      </c>
      <c r="Y81" s="23" t="s">
        <v>1688</v>
      </c>
      <c r="Z81" s="23" t="s">
        <v>1632</v>
      </c>
      <c r="AA81" s="23"/>
      <c r="AB81" s="23"/>
      <c r="AC81" s="23"/>
      <c r="AD81" s="23" t="s">
        <v>57</v>
      </c>
      <c r="AE81" s="23"/>
      <c r="AF81" s="23"/>
      <c r="AG81" s="23"/>
      <c r="AH81" s="23"/>
      <c r="AI81" s="23"/>
      <c r="AJ81" s="23"/>
      <c r="AK81" s="23"/>
      <c r="AL81" s="23"/>
      <c r="AM81" s="23"/>
      <c r="AN81" s="23"/>
      <c r="AO81" s="23"/>
      <c r="AP81" s="23"/>
    </row>
    <row r="82" customFormat="false" ht="38.25" hidden="false" customHeight="true" outlineLevel="0" collapsed="false">
      <c r="A82" s="127" t="s">
        <v>217</v>
      </c>
      <c r="B82" s="128" t="s">
        <v>259</v>
      </c>
      <c r="C82" s="108" t="s">
        <v>1237</v>
      </c>
      <c r="D82" s="128" t="s">
        <v>1238</v>
      </c>
      <c r="E82" s="120" t="n">
        <v>1623</v>
      </c>
      <c r="F82" s="120" t="n">
        <v>911</v>
      </c>
      <c r="G82" s="120" t="n">
        <v>24</v>
      </c>
      <c r="H82" s="120" t="s">
        <v>2127</v>
      </c>
      <c r="I82" s="121" t="s">
        <v>1625</v>
      </c>
      <c r="J82" s="120" t="s">
        <v>2128</v>
      </c>
      <c r="K82" s="120" t="s">
        <v>31</v>
      </c>
      <c r="L82" s="122" t="n">
        <v>138.1</v>
      </c>
      <c r="M82" s="215" t="n">
        <v>7.43</v>
      </c>
      <c r="N82" s="23" t="s">
        <v>264</v>
      </c>
      <c r="O82" s="120"/>
      <c r="P82" s="120"/>
      <c r="Q82" s="120" t="s">
        <v>1627</v>
      </c>
      <c r="R82" s="120" t="n">
        <v>31</v>
      </c>
      <c r="S82" s="120" t="s">
        <v>1961</v>
      </c>
      <c r="T82" s="120" t="n">
        <v>1</v>
      </c>
      <c r="U82" s="112" t="s">
        <v>2129</v>
      </c>
      <c r="V82" s="112" t="s">
        <v>21</v>
      </c>
      <c r="W82" s="112" t="s">
        <v>2099</v>
      </c>
      <c r="X82" s="112" t="s">
        <v>2100</v>
      </c>
      <c r="Y82" s="112" t="s">
        <v>1631</v>
      </c>
      <c r="Z82" s="112" t="s">
        <v>1632</v>
      </c>
      <c r="AO82" s="112" t="s">
        <v>2101</v>
      </c>
      <c r="AP82" s="112" t="s">
        <v>2130</v>
      </c>
    </row>
    <row r="83" s="123" customFormat="true" ht="38.25" hidden="false" customHeight="true" outlineLevel="0" collapsed="false">
      <c r="A83" s="108" t="s">
        <v>217</v>
      </c>
      <c r="B83" s="108" t="s">
        <v>252</v>
      </c>
      <c r="C83" s="108" t="s">
        <v>1239</v>
      </c>
      <c r="D83" s="108" t="s">
        <v>1240</v>
      </c>
      <c r="E83" s="120" t="n">
        <v>207</v>
      </c>
      <c r="F83" s="120" t="n">
        <v>202</v>
      </c>
      <c r="G83" s="120" t="n">
        <v>6</v>
      </c>
      <c r="H83" s="120" t="s">
        <v>2131</v>
      </c>
      <c r="I83" s="121" t="s">
        <v>1625</v>
      </c>
      <c r="J83" s="120" t="s">
        <v>2104</v>
      </c>
      <c r="K83" s="120" t="s">
        <v>21</v>
      </c>
      <c r="L83" s="122" t="n">
        <v>26.16</v>
      </c>
      <c r="M83" s="215" t="n">
        <v>0.15</v>
      </c>
      <c r="N83" s="23" t="s">
        <v>57</v>
      </c>
      <c r="O83" s="120"/>
      <c r="P83" s="120"/>
      <c r="Q83" s="120" t="s">
        <v>1888</v>
      </c>
      <c r="R83" s="120" t="n">
        <v>8</v>
      </c>
      <c r="S83" s="120" t="s">
        <v>1905</v>
      </c>
      <c r="T83" s="120" t="n">
        <v>1</v>
      </c>
      <c r="U83" s="23" t="n">
        <v>100</v>
      </c>
      <c r="V83" s="23" t="s">
        <v>21</v>
      </c>
      <c r="W83" s="23" t="s">
        <v>1629</v>
      </c>
      <c r="X83" s="23" t="s">
        <v>1891</v>
      </c>
      <c r="Y83" s="23" t="s">
        <v>1688</v>
      </c>
      <c r="Z83" s="23" t="s">
        <v>1632</v>
      </c>
      <c r="AA83" s="23"/>
      <c r="AB83" s="23"/>
      <c r="AC83" s="23"/>
      <c r="AD83" s="23" t="s">
        <v>57</v>
      </c>
      <c r="AE83" s="23"/>
      <c r="AF83" s="23"/>
      <c r="AG83" s="23"/>
      <c r="AH83" s="23"/>
      <c r="AI83" s="23"/>
      <c r="AJ83" s="23"/>
      <c r="AK83" s="23"/>
      <c r="AL83" s="23"/>
      <c r="AM83" s="23"/>
      <c r="AN83" s="23"/>
      <c r="AO83" s="23"/>
      <c r="AP83" s="23"/>
    </row>
    <row r="84" s="118" customFormat="true" ht="70.5" hidden="false" customHeight="true" outlineLevel="0" collapsed="false">
      <c r="A84" s="108" t="s">
        <v>217</v>
      </c>
      <c r="B84" s="108" t="s">
        <v>236</v>
      </c>
      <c r="C84" s="108" t="s">
        <v>1241</v>
      </c>
      <c r="D84" s="107" t="s">
        <v>1242</v>
      </c>
      <c r="E84" s="120" t="n">
        <v>2360</v>
      </c>
      <c r="F84" s="120" t="n">
        <v>2257</v>
      </c>
      <c r="G84" s="120" t="n">
        <v>30</v>
      </c>
      <c r="H84" s="120" t="s">
        <v>2132</v>
      </c>
      <c r="I84" s="121" t="s">
        <v>1915</v>
      </c>
      <c r="J84" s="120"/>
      <c r="K84" s="120" t="s">
        <v>57</v>
      </c>
      <c r="L84" s="122" t="n">
        <v>132.43</v>
      </c>
      <c r="M84" s="215" t="n">
        <v>70</v>
      </c>
      <c r="N84" s="112" t="s">
        <v>57</v>
      </c>
      <c r="O84" s="120"/>
      <c r="P84" s="120"/>
      <c r="Q84" s="120" t="s">
        <v>1888</v>
      </c>
      <c r="R84" s="120" t="n">
        <v>70</v>
      </c>
      <c r="S84" s="120" t="s">
        <v>1628</v>
      </c>
      <c r="T84" s="120" t="n">
        <v>2</v>
      </c>
      <c r="U84" s="112" t="n">
        <v>1300</v>
      </c>
      <c r="V84" s="112" t="s">
        <v>21</v>
      </c>
      <c r="W84" s="112" t="s">
        <v>1629</v>
      </c>
      <c r="X84" s="112" t="s">
        <v>1891</v>
      </c>
      <c r="Y84" s="112" t="s">
        <v>1631</v>
      </c>
      <c r="Z84" s="112" t="s">
        <v>21</v>
      </c>
      <c r="AA84" s="112" t="s">
        <v>1897</v>
      </c>
      <c r="AB84" s="112" t="s">
        <v>1898</v>
      </c>
      <c r="AC84" s="112" t="s">
        <v>1899</v>
      </c>
      <c r="AD84" s="112" t="s">
        <v>57</v>
      </c>
      <c r="AE84" s="112"/>
      <c r="AF84" s="112"/>
      <c r="AG84" s="112"/>
      <c r="AH84" s="112"/>
      <c r="AI84" s="112"/>
      <c r="AJ84" s="112"/>
      <c r="AK84" s="112"/>
      <c r="AL84" s="112"/>
      <c r="AM84" s="112"/>
      <c r="AN84" s="112"/>
      <c r="AO84" s="112"/>
      <c r="AP84" s="112" t="s">
        <v>2133</v>
      </c>
    </row>
    <row r="85" s="123" customFormat="true" ht="127.5" hidden="false" customHeight="true" outlineLevel="0" collapsed="false">
      <c r="A85" s="108" t="s">
        <v>217</v>
      </c>
      <c r="B85" s="108" t="s">
        <v>247</v>
      </c>
      <c r="C85" s="108" t="s">
        <v>1243</v>
      </c>
      <c r="D85" s="119" t="s">
        <v>1244</v>
      </c>
      <c r="E85" s="120" t="n">
        <v>4136</v>
      </c>
      <c r="F85" s="120" t="n">
        <v>2200</v>
      </c>
      <c r="G85" s="120" t="n">
        <v>117</v>
      </c>
      <c r="H85" s="120" t="s">
        <v>2134</v>
      </c>
      <c r="I85" s="121" t="s">
        <v>1915</v>
      </c>
      <c r="J85" s="120" t="s">
        <v>2135</v>
      </c>
      <c r="K85" s="120" t="s">
        <v>57</v>
      </c>
      <c r="L85" s="122" t="n">
        <v>448</v>
      </c>
      <c r="M85" s="215" t="n">
        <v>240</v>
      </c>
      <c r="N85" s="23" t="s">
        <v>21</v>
      </c>
      <c r="O85" s="120" t="s">
        <v>1917</v>
      </c>
      <c r="P85" s="120" t="s">
        <v>2136</v>
      </c>
      <c r="Q85" s="120" t="s">
        <v>1888</v>
      </c>
      <c r="R85" s="120" t="n">
        <v>175</v>
      </c>
      <c r="S85" s="120" t="s">
        <v>1905</v>
      </c>
      <c r="T85" s="120" t="n">
        <v>4</v>
      </c>
      <c r="U85" s="23" t="s">
        <v>2137</v>
      </c>
      <c r="V85" s="23" t="s">
        <v>21</v>
      </c>
      <c r="W85" s="23" t="s">
        <v>1907</v>
      </c>
      <c r="X85" s="23" t="s">
        <v>1891</v>
      </c>
      <c r="Y85" s="23" t="s">
        <v>1631</v>
      </c>
      <c r="Z85" s="23" t="s">
        <v>21</v>
      </c>
      <c r="AA85" s="23" t="s">
        <v>2090</v>
      </c>
      <c r="AB85" s="23" t="s">
        <v>1898</v>
      </c>
      <c r="AC85" s="23" t="s">
        <v>1899</v>
      </c>
      <c r="AD85" s="23" t="s">
        <v>57</v>
      </c>
      <c r="AE85" s="23"/>
      <c r="AF85" s="23"/>
      <c r="AG85" s="23"/>
      <c r="AH85" s="23"/>
      <c r="AI85" s="23"/>
      <c r="AJ85" s="23"/>
      <c r="AK85" s="23"/>
      <c r="AL85" s="23"/>
      <c r="AM85" s="23"/>
      <c r="AN85" s="23"/>
      <c r="AO85" s="23"/>
      <c r="AP85" s="23"/>
    </row>
    <row r="86" s="123" customFormat="true" ht="50.25" hidden="false" customHeight="true" outlineLevel="0" collapsed="false">
      <c r="A86" s="108" t="s">
        <v>217</v>
      </c>
      <c r="B86" s="108" t="s">
        <v>240</v>
      </c>
      <c r="C86" s="108" t="s">
        <v>1245</v>
      </c>
      <c r="D86" s="119" t="s">
        <v>1246</v>
      </c>
      <c r="E86" s="120" t="n">
        <v>2547</v>
      </c>
      <c r="F86" s="120" t="n">
        <v>926</v>
      </c>
      <c r="G86" s="120" t="n">
        <v>98</v>
      </c>
      <c r="H86" s="120" t="s">
        <v>2138</v>
      </c>
      <c r="I86" s="121" t="s">
        <v>1625</v>
      </c>
      <c r="J86" s="120" t="s">
        <v>21</v>
      </c>
      <c r="K86" s="120" t="s">
        <v>21</v>
      </c>
      <c r="L86" s="122" t="n">
        <v>224.56</v>
      </c>
      <c r="M86" s="215" t="n">
        <v>45.12</v>
      </c>
      <c r="N86" s="23" t="s">
        <v>57</v>
      </c>
      <c r="O86" s="120"/>
      <c r="P86" s="120"/>
      <c r="Q86" s="120" t="s">
        <v>1888</v>
      </c>
      <c r="R86" s="120" t="n">
        <v>104.324</v>
      </c>
      <c r="S86" s="120" t="s">
        <v>1905</v>
      </c>
      <c r="T86" s="120" t="n">
        <v>1</v>
      </c>
      <c r="U86" s="23" t="n">
        <v>600</v>
      </c>
      <c r="V86" s="23" t="s">
        <v>21</v>
      </c>
      <c r="W86" s="23" t="s">
        <v>1629</v>
      </c>
      <c r="X86" s="23" t="s">
        <v>1891</v>
      </c>
      <c r="Y86" s="23" t="s">
        <v>1631</v>
      </c>
      <c r="Z86" s="23" t="s">
        <v>21</v>
      </c>
      <c r="AA86" s="23" t="s">
        <v>2090</v>
      </c>
      <c r="AB86" s="23" t="s">
        <v>1920</v>
      </c>
      <c r="AC86" s="23" t="s">
        <v>1941</v>
      </c>
      <c r="AD86" s="23" t="s">
        <v>57</v>
      </c>
      <c r="AE86" s="23"/>
      <c r="AF86" s="23"/>
      <c r="AG86" s="23"/>
      <c r="AH86" s="23"/>
      <c r="AI86" s="23"/>
      <c r="AJ86" s="23"/>
      <c r="AK86" s="23"/>
      <c r="AL86" s="23"/>
      <c r="AM86" s="23"/>
      <c r="AN86" s="23"/>
      <c r="AO86" s="23"/>
      <c r="AP86" s="23"/>
    </row>
    <row r="87" s="123" customFormat="true" ht="51" hidden="false" customHeight="true" outlineLevel="0" collapsed="false">
      <c r="A87" s="108" t="s">
        <v>217</v>
      </c>
      <c r="B87" s="108" t="s">
        <v>218</v>
      </c>
      <c r="C87" s="108" t="s">
        <v>1247</v>
      </c>
      <c r="D87" s="119" t="s">
        <v>1248</v>
      </c>
      <c r="E87" s="120" t="n">
        <v>2262</v>
      </c>
      <c r="F87" s="120" t="n">
        <v>870</v>
      </c>
      <c r="G87" s="120" t="n">
        <v>25</v>
      </c>
      <c r="H87" s="120" t="s">
        <v>2139</v>
      </c>
      <c r="I87" s="121" t="s">
        <v>1625</v>
      </c>
      <c r="J87" s="120" t="s">
        <v>1643</v>
      </c>
      <c r="K87" s="120" t="s">
        <v>21</v>
      </c>
      <c r="L87" s="122" t="n">
        <v>187</v>
      </c>
      <c r="M87" s="215" t="n">
        <v>6.33</v>
      </c>
      <c r="N87" s="23" t="s">
        <v>57</v>
      </c>
      <c r="O87" s="120"/>
      <c r="P87" s="120"/>
      <c r="Q87" s="120" t="s">
        <v>1627</v>
      </c>
      <c r="R87" s="120" t="n">
        <v>48.61</v>
      </c>
      <c r="S87" s="120" t="s">
        <v>1889</v>
      </c>
      <c r="T87" s="120" t="n">
        <v>1</v>
      </c>
      <c r="U87" s="23" t="s">
        <v>2140</v>
      </c>
      <c r="V87" s="23" t="s">
        <v>21</v>
      </c>
      <c r="W87" s="23" t="s">
        <v>1629</v>
      </c>
      <c r="X87" s="23" t="s">
        <v>1630</v>
      </c>
      <c r="Y87" s="23" t="s">
        <v>2141</v>
      </c>
      <c r="Z87" s="23" t="s">
        <v>1632</v>
      </c>
      <c r="AA87" s="23"/>
      <c r="AB87" s="23"/>
      <c r="AC87" s="23"/>
      <c r="AD87" s="23"/>
      <c r="AE87" s="23"/>
      <c r="AF87" s="23"/>
      <c r="AG87" s="23"/>
      <c r="AH87" s="23"/>
      <c r="AI87" s="23"/>
      <c r="AJ87" s="23"/>
      <c r="AK87" s="23"/>
      <c r="AL87" s="23"/>
      <c r="AM87" s="23"/>
      <c r="AN87" s="23"/>
      <c r="AO87" s="23"/>
      <c r="AP87" s="23" t="s">
        <v>2142</v>
      </c>
    </row>
    <row r="88" s="123" customFormat="true" ht="191.25" hidden="false" customHeight="false" outlineLevel="0" collapsed="false">
      <c r="A88" s="108" t="s">
        <v>217</v>
      </c>
      <c r="B88" s="43" t="s">
        <v>271</v>
      </c>
      <c r="C88" s="108" t="s">
        <v>1249</v>
      </c>
      <c r="D88" s="119" t="s">
        <v>1250</v>
      </c>
      <c r="E88" s="120" t="n">
        <v>4209</v>
      </c>
      <c r="F88" s="120" t="n">
        <v>2065</v>
      </c>
      <c r="G88" s="120" t="n">
        <v>97</v>
      </c>
      <c r="H88" s="120" t="s">
        <v>2143</v>
      </c>
      <c r="I88" s="121" t="s">
        <v>1625</v>
      </c>
      <c r="J88" s="120" t="s">
        <v>75</v>
      </c>
      <c r="K88" s="120" t="s">
        <v>21</v>
      </c>
      <c r="L88" s="122" t="n">
        <v>368.139726027397</v>
      </c>
      <c r="M88" s="215" t="n">
        <v>94.5095890410959</v>
      </c>
      <c r="N88" s="23" t="s">
        <v>57</v>
      </c>
      <c r="O88" s="120"/>
      <c r="P88" s="120"/>
      <c r="Q88" s="120" t="s">
        <v>1929</v>
      </c>
      <c r="R88" s="120" t="n">
        <v>200.07</v>
      </c>
      <c r="S88" s="120" t="s">
        <v>1628</v>
      </c>
      <c r="T88" s="120" t="n">
        <v>4</v>
      </c>
      <c r="U88" s="23" t="n">
        <v>1500</v>
      </c>
      <c r="V88" s="23" t="s">
        <v>21</v>
      </c>
      <c r="W88" s="23" t="s">
        <v>1629</v>
      </c>
      <c r="X88" s="23" t="s">
        <v>1891</v>
      </c>
      <c r="Y88" s="23" t="s">
        <v>1896</v>
      </c>
      <c r="Z88" s="23" t="s">
        <v>21</v>
      </c>
      <c r="AA88" s="23" t="s">
        <v>1923</v>
      </c>
      <c r="AB88" s="23" t="s">
        <v>1898</v>
      </c>
      <c r="AC88" s="23" t="s">
        <v>1941</v>
      </c>
      <c r="AD88" s="23" t="s">
        <v>57</v>
      </c>
      <c r="AE88" s="23"/>
      <c r="AF88" s="23"/>
      <c r="AG88" s="23"/>
      <c r="AH88" s="23"/>
      <c r="AI88" s="23"/>
      <c r="AJ88" s="23"/>
      <c r="AK88" s="23"/>
      <c r="AL88" s="23"/>
      <c r="AM88" s="23"/>
      <c r="AN88" s="23"/>
      <c r="AO88" s="23"/>
      <c r="AP88" s="23" t="s">
        <v>2092</v>
      </c>
    </row>
    <row r="89" customFormat="false" ht="76.5" hidden="false" customHeight="true" outlineLevel="0" collapsed="false">
      <c r="A89" s="127" t="s">
        <v>277</v>
      </c>
      <c r="B89" s="128" t="s">
        <v>1251</v>
      </c>
      <c r="C89" s="108" t="s">
        <v>1252</v>
      </c>
      <c r="D89" s="107" t="s">
        <v>1253</v>
      </c>
      <c r="E89" s="169" t="n">
        <v>5571</v>
      </c>
      <c r="F89" s="169" t="n">
        <v>5055</v>
      </c>
      <c r="G89" s="169" t="n">
        <v>516</v>
      </c>
      <c r="H89" s="170" t="s">
        <v>2144</v>
      </c>
      <c r="I89" s="171" t="s">
        <v>1625</v>
      </c>
      <c r="J89" s="170" t="s">
        <v>31</v>
      </c>
      <c r="K89" s="170" t="s">
        <v>21</v>
      </c>
      <c r="L89" s="172" t="n">
        <v>1076</v>
      </c>
      <c r="M89" s="437" t="n">
        <v>328</v>
      </c>
      <c r="N89" s="112" t="s">
        <v>57</v>
      </c>
      <c r="O89" s="170"/>
      <c r="P89" s="170"/>
      <c r="Q89" s="170" t="s">
        <v>1627</v>
      </c>
      <c r="R89" s="170" t="n">
        <v>517</v>
      </c>
      <c r="S89" s="170" t="s">
        <v>1628</v>
      </c>
      <c r="T89" s="170" t="n">
        <v>1</v>
      </c>
      <c r="U89" s="112" t="n">
        <v>100</v>
      </c>
      <c r="V89" s="112" t="s">
        <v>21</v>
      </c>
      <c r="W89" s="112" t="s">
        <v>1907</v>
      </c>
      <c r="X89" s="112" t="s">
        <v>1891</v>
      </c>
      <c r="Y89" s="112" t="s">
        <v>1896</v>
      </c>
      <c r="Z89" s="112" t="s">
        <v>21</v>
      </c>
      <c r="AA89" s="112" t="s">
        <v>1691</v>
      </c>
      <c r="AB89" s="112" t="s">
        <v>1898</v>
      </c>
      <c r="AC89" s="112" t="s">
        <v>1941</v>
      </c>
      <c r="AD89" s="112" t="s">
        <v>57</v>
      </c>
      <c r="AO89" s="112" t="s">
        <v>2145</v>
      </c>
    </row>
    <row r="90" customFormat="false" ht="51" hidden="false" customHeight="true" outlineLevel="0" collapsed="false">
      <c r="A90" s="127" t="s">
        <v>277</v>
      </c>
      <c r="B90" s="128" t="s">
        <v>1251</v>
      </c>
      <c r="C90" s="108" t="s">
        <v>1254</v>
      </c>
      <c r="D90" s="128" t="s">
        <v>1255</v>
      </c>
      <c r="E90" s="169" t="n">
        <v>1110</v>
      </c>
      <c r="F90" s="169" t="n">
        <v>1053</v>
      </c>
      <c r="G90" s="169" t="n">
        <v>47</v>
      </c>
      <c r="H90" s="170" t="s">
        <v>2146</v>
      </c>
      <c r="I90" s="171" t="s">
        <v>1625</v>
      </c>
      <c r="J90" s="170" t="s">
        <v>31</v>
      </c>
      <c r="K90" s="170" t="s">
        <v>21</v>
      </c>
      <c r="L90" s="172" t="n">
        <v>223</v>
      </c>
      <c r="M90" s="437" t="n">
        <v>17</v>
      </c>
      <c r="N90" s="112" t="s">
        <v>21</v>
      </c>
      <c r="O90" s="170"/>
      <c r="P90" s="170"/>
      <c r="Q90" s="170" t="s">
        <v>1627</v>
      </c>
      <c r="R90" s="170" t="n">
        <v>80</v>
      </c>
      <c r="S90" s="170" t="s">
        <v>1628</v>
      </c>
      <c r="T90" s="170" t="n">
        <v>1</v>
      </c>
      <c r="X90" s="112" t="s">
        <v>1891</v>
      </c>
      <c r="Y90" s="112" t="s">
        <v>1896</v>
      </c>
      <c r="Z90" s="112" t="s">
        <v>21</v>
      </c>
      <c r="AA90" s="112" t="s">
        <v>1691</v>
      </c>
      <c r="AB90" s="112" t="s">
        <v>1898</v>
      </c>
      <c r="AC90" s="112" t="s">
        <v>1941</v>
      </c>
      <c r="AD90" s="112" t="s">
        <v>57</v>
      </c>
      <c r="AO90" s="112" t="s">
        <v>2145</v>
      </c>
    </row>
    <row r="91" customFormat="false" ht="38.25" hidden="false" customHeight="true" outlineLevel="0" collapsed="false">
      <c r="A91" s="127" t="s">
        <v>277</v>
      </c>
      <c r="B91" s="128" t="s">
        <v>32</v>
      </c>
      <c r="C91" s="23" t="s">
        <v>1254</v>
      </c>
      <c r="D91" s="135" t="s">
        <v>1256</v>
      </c>
      <c r="E91" s="23"/>
      <c r="F91" s="23"/>
      <c r="G91" s="23"/>
      <c r="H91" s="120"/>
      <c r="I91" s="121"/>
      <c r="J91" s="120"/>
      <c r="K91" s="120"/>
      <c r="L91" s="166"/>
      <c r="M91" s="215"/>
      <c r="O91" s="120"/>
      <c r="P91" s="120"/>
      <c r="Q91" s="120"/>
      <c r="R91" s="120"/>
      <c r="S91" s="120"/>
      <c r="T91" s="120"/>
      <c r="AP91" s="112" t="s">
        <v>2147</v>
      </c>
    </row>
    <row r="92" s="123" customFormat="true" ht="201.75" hidden="false" customHeight="true" outlineLevel="0" collapsed="false">
      <c r="A92" s="108" t="s">
        <v>277</v>
      </c>
      <c r="B92" s="108" t="s">
        <v>1257</v>
      </c>
      <c r="C92" s="108" t="s">
        <v>1258</v>
      </c>
      <c r="D92" s="119" t="s">
        <v>1259</v>
      </c>
      <c r="E92" s="120" t="n">
        <v>41520</v>
      </c>
      <c r="F92" s="120" t="n">
        <v>14487</v>
      </c>
      <c r="G92" s="120" t="n">
        <v>1127</v>
      </c>
      <c r="H92" s="120" t="s">
        <v>2148</v>
      </c>
      <c r="I92" s="121" t="s">
        <v>1625</v>
      </c>
      <c r="J92" s="120" t="s">
        <v>2149</v>
      </c>
      <c r="K92" s="120" t="s">
        <v>31</v>
      </c>
      <c r="L92" s="122" t="n">
        <v>3991</v>
      </c>
      <c r="M92" s="215" t="n">
        <v>2494</v>
      </c>
      <c r="N92" s="23" t="s">
        <v>57</v>
      </c>
      <c r="O92" s="120"/>
      <c r="P92" s="120"/>
      <c r="Q92" s="120" t="s">
        <v>1929</v>
      </c>
      <c r="R92" s="120" t="n">
        <v>584</v>
      </c>
      <c r="S92" s="120" t="s">
        <v>2150</v>
      </c>
      <c r="T92" s="120" t="n">
        <v>4</v>
      </c>
      <c r="U92" s="23" t="n">
        <v>5200</v>
      </c>
      <c r="V92" s="23" t="s">
        <v>31</v>
      </c>
      <c r="W92" s="23" t="s">
        <v>1907</v>
      </c>
      <c r="X92" s="23" t="s">
        <v>2151</v>
      </c>
      <c r="Y92" s="23" t="s">
        <v>1688</v>
      </c>
      <c r="Z92" s="23" t="s">
        <v>1632</v>
      </c>
      <c r="AA92" s="23"/>
      <c r="AB92" s="23"/>
      <c r="AC92" s="23"/>
      <c r="AD92" s="23" t="s">
        <v>264</v>
      </c>
      <c r="AE92" s="23"/>
      <c r="AF92" s="23"/>
      <c r="AG92" s="23"/>
      <c r="AH92" s="23"/>
      <c r="AI92" s="23"/>
      <c r="AJ92" s="23"/>
      <c r="AK92" s="23"/>
      <c r="AL92" s="23"/>
      <c r="AM92" s="23"/>
      <c r="AN92" s="23"/>
      <c r="AO92" s="23" t="s">
        <v>2152</v>
      </c>
      <c r="AP92" s="23"/>
    </row>
    <row r="93" s="123" customFormat="true" ht="63.75" hidden="false" customHeight="true" outlineLevel="0" collapsed="false">
      <c r="A93" s="108" t="s">
        <v>277</v>
      </c>
      <c r="B93" s="108" t="s">
        <v>1260</v>
      </c>
      <c r="C93" s="108" t="s">
        <v>1261</v>
      </c>
      <c r="D93" s="119" t="s">
        <v>1262</v>
      </c>
      <c r="E93" s="120" t="n">
        <v>4445</v>
      </c>
      <c r="F93" s="120" t="n">
        <v>1453</v>
      </c>
      <c r="G93" s="120" t="n">
        <v>199</v>
      </c>
      <c r="H93" s="120" t="s">
        <v>2153</v>
      </c>
      <c r="I93" s="121" t="s">
        <v>1625</v>
      </c>
      <c r="J93" s="120" t="s">
        <v>31</v>
      </c>
      <c r="K93" s="120" t="s">
        <v>21</v>
      </c>
      <c r="L93" s="122" t="n">
        <v>431</v>
      </c>
      <c r="M93" s="215" t="n">
        <v>198</v>
      </c>
      <c r="N93" s="23" t="s">
        <v>57</v>
      </c>
      <c r="O93" s="120"/>
      <c r="P93" s="120" t="s">
        <v>264</v>
      </c>
      <c r="Q93" s="120" t="s">
        <v>1929</v>
      </c>
      <c r="R93" s="120" t="n">
        <v>70</v>
      </c>
      <c r="S93" s="120" t="s">
        <v>2150</v>
      </c>
      <c r="T93" s="120" t="n">
        <v>1</v>
      </c>
      <c r="U93" s="23" t="n">
        <v>2000</v>
      </c>
      <c r="V93" s="23" t="s">
        <v>21</v>
      </c>
      <c r="W93" s="23" t="s">
        <v>1629</v>
      </c>
      <c r="X93" s="23" t="s">
        <v>1909</v>
      </c>
      <c r="Y93" s="23" t="s">
        <v>1631</v>
      </c>
      <c r="Z93" s="23" t="s">
        <v>1632</v>
      </c>
      <c r="AA93" s="23"/>
      <c r="AB93" s="23"/>
      <c r="AC93" s="23"/>
      <c r="AD93" s="23"/>
      <c r="AE93" s="23"/>
      <c r="AF93" s="23"/>
      <c r="AG93" s="23"/>
      <c r="AH93" s="23"/>
      <c r="AI93" s="23"/>
      <c r="AJ93" s="23"/>
      <c r="AK93" s="23"/>
      <c r="AL93" s="23"/>
      <c r="AM93" s="23"/>
      <c r="AN93" s="23"/>
      <c r="AO93" s="23"/>
      <c r="AP93" s="23" t="s">
        <v>2154</v>
      </c>
    </row>
    <row r="94" s="123" customFormat="true" ht="156.75" hidden="false" customHeight="true" outlineLevel="0" collapsed="false">
      <c r="A94" s="108" t="s">
        <v>277</v>
      </c>
      <c r="B94" s="108" t="s">
        <v>1260</v>
      </c>
      <c r="C94" s="108" t="s">
        <v>1263</v>
      </c>
      <c r="D94" s="119" t="s">
        <v>1264</v>
      </c>
      <c r="E94" s="120" t="n">
        <v>11985</v>
      </c>
      <c r="F94" s="120" t="n">
        <v>4021</v>
      </c>
      <c r="G94" s="120" t="n">
        <v>417</v>
      </c>
      <c r="H94" s="120" t="s">
        <v>2155</v>
      </c>
      <c r="I94" s="121" t="s">
        <v>1625</v>
      </c>
      <c r="J94" s="120" t="s">
        <v>31</v>
      </c>
      <c r="K94" s="120" t="s">
        <v>21</v>
      </c>
      <c r="L94" s="122" t="n">
        <v>1170</v>
      </c>
      <c r="M94" s="215" t="n">
        <v>261</v>
      </c>
      <c r="N94" s="23" t="s">
        <v>57</v>
      </c>
      <c r="O94" s="120"/>
      <c r="P94" s="120" t="s">
        <v>264</v>
      </c>
      <c r="Q94" s="120" t="s">
        <v>1929</v>
      </c>
      <c r="R94" s="120" t="n">
        <v>220</v>
      </c>
      <c r="S94" s="120" t="s">
        <v>1905</v>
      </c>
      <c r="T94" s="120" t="n">
        <v>5</v>
      </c>
      <c r="U94" s="23" t="n">
        <v>2610</v>
      </c>
      <c r="V94" s="23" t="s">
        <v>21</v>
      </c>
      <c r="W94" s="23" t="s">
        <v>1629</v>
      </c>
      <c r="X94" s="23" t="s">
        <v>1909</v>
      </c>
      <c r="Y94" s="23" t="s">
        <v>1631</v>
      </c>
      <c r="Z94" s="23" t="s">
        <v>1632</v>
      </c>
      <c r="AA94" s="23"/>
      <c r="AB94" s="23"/>
      <c r="AC94" s="23"/>
      <c r="AD94" s="23"/>
      <c r="AE94" s="23"/>
      <c r="AF94" s="23"/>
      <c r="AG94" s="23"/>
      <c r="AH94" s="23"/>
      <c r="AI94" s="23"/>
      <c r="AJ94" s="23"/>
      <c r="AK94" s="23"/>
      <c r="AL94" s="23"/>
      <c r="AM94" s="23"/>
      <c r="AN94" s="23"/>
      <c r="AO94" s="23"/>
      <c r="AP94" s="23" t="s">
        <v>2156</v>
      </c>
    </row>
    <row r="95" s="139" customFormat="true" ht="49.5" hidden="false" customHeight="true" outlineLevel="0" collapsed="false">
      <c r="A95" s="127" t="s">
        <v>302</v>
      </c>
      <c r="B95" s="128" t="s">
        <v>303</v>
      </c>
      <c r="C95" s="108" t="s">
        <v>1265</v>
      </c>
      <c r="D95" s="119" t="s">
        <v>1266</v>
      </c>
      <c r="E95" s="120" t="n">
        <v>3369</v>
      </c>
      <c r="F95" s="120" t="n">
        <v>1037</v>
      </c>
      <c r="G95" s="120" t="n">
        <v>59</v>
      </c>
      <c r="H95" s="120" t="s">
        <v>2157</v>
      </c>
      <c r="I95" s="121" t="s">
        <v>1625</v>
      </c>
      <c r="J95" s="120" t="s">
        <v>2158</v>
      </c>
      <c r="K95" s="120" t="s">
        <v>21</v>
      </c>
      <c r="L95" s="122" t="n">
        <v>967.97</v>
      </c>
      <c r="M95" s="215" t="n">
        <v>55.07</v>
      </c>
      <c r="N95" s="23" t="s">
        <v>21</v>
      </c>
      <c r="O95" s="120"/>
      <c r="P95" s="120"/>
      <c r="Q95" s="120" t="s">
        <v>1888</v>
      </c>
      <c r="R95" s="120" t="n">
        <v>178</v>
      </c>
      <c r="S95" s="120" t="s">
        <v>1946</v>
      </c>
      <c r="T95" s="120" t="n">
        <v>8</v>
      </c>
      <c r="U95" s="23" t="s">
        <v>2159</v>
      </c>
      <c r="V95" s="23" t="s">
        <v>21</v>
      </c>
      <c r="W95" s="23" t="s">
        <v>1907</v>
      </c>
      <c r="X95" s="23" t="s">
        <v>1891</v>
      </c>
      <c r="Y95" s="23" t="s">
        <v>1631</v>
      </c>
      <c r="Z95" s="23" t="s">
        <v>1632</v>
      </c>
      <c r="AA95" s="23"/>
      <c r="AB95" s="23"/>
      <c r="AC95" s="23"/>
      <c r="AD95" s="23"/>
      <c r="AE95" s="23"/>
      <c r="AF95" s="23"/>
      <c r="AG95" s="23"/>
      <c r="AH95" s="23"/>
      <c r="AI95" s="23"/>
      <c r="AJ95" s="23"/>
      <c r="AK95" s="23"/>
      <c r="AL95" s="23"/>
      <c r="AM95" s="23"/>
      <c r="AN95" s="23"/>
      <c r="AO95" s="23"/>
      <c r="AP95" s="23"/>
    </row>
    <row r="96" s="139" customFormat="true" ht="63.75" hidden="false" customHeight="true" outlineLevel="0" collapsed="false">
      <c r="A96" s="127" t="s">
        <v>302</v>
      </c>
      <c r="B96" s="128" t="s">
        <v>303</v>
      </c>
      <c r="C96" s="108" t="s">
        <v>1267</v>
      </c>
      <c r="D96" s="119" t="s">
        <v>1268</v>
      </c>
      <c r="E96" s="120" t="n">
        <v>7427</v>
      </c>
      <c r="F96" s="120" t="n">
        <v>2762</v>
      </c>
      <c r="G96" s="120" t="n">
        <v>195</v>
      </c>
      <c r="H96" s="120" t="s">
        <v>2160</v>
      </c>
      <c r="I96" s="121" t="s">
        <v>1625</v>
      </c>
      <c r="J96" s="120" t="s">
        <v>2158</v>
      </c>
      <c r="K96" s="120" t="s">
        <v>21</v>
      </c>
      <c r="L96" s="122" t="n">
        <v>764.47</v>
      </c>
      <c r="M96" s="215" t="n">
        <v>53.97</v>
      </c>
      <c r="N96" s="23" t="s">
        <v>21</v>
      </c>
      <c r="O96" s="120"/>
      <c r="P96" s="120"/>
      <c r="Q96" s="120" t="s">
        <v>1888</v>
      </c>
      <c r="R96" s="434" t="n">
        <v>530.4</v>
      </c>
      <c r="S96" s="120" t="s">
        <v>1905</v>
      </c>
      <c r="T96" s="120" t="n">
        <v>1</v>
      </c>
      <c r="U96" s="23" t="s">
        <v>2161</v>
      </c>
      <c r="V96" s="23" t="s">
        <v>21</v>
      </c>
      <c r="W96" s="23" t="s">
        <v>1907</v>
      </c>
      <c r="X96" s="23" t="s">
        <v>1891</v>
      </c>
      <c r="Y96" s="23" t="s">
        <v>1631</v>
      </c>
      <c r="Z96" s="23" t="s">
        <v>1632</v>
      </c>
      <c r="AA96" s="23"/>
      <c r="AB96" s="23"/>
      <c r="AC96" s="23"/>
      <c r="AD96" s="23"/>
      <c r="AE96" s="23"/>
      <c r="AF96" s="23"/>
      <c r="AG96" s="23"/>
      <c r="AH96" s="23"/>
      <c r="AI96" s="23"/>
      <c r="AJ96" s="23"/>
      <c r="AK96" s="23"/>
      <c r="AL96" s="23"/>
      <c r="AM96" s="23"/>
      <c r="AN96" s="23"/>
      <c r="AO96" s="23"/>
      <c r="AP96" s="23"/>
    </row>
    <row r="97" s="123" customFormat="true" ht="38.25" hidden="false" customHeight="true" outlineLevel="0" collapsed="false">
      <c r="A97" s="108" t="s">
        <v>302</v>
      </c>
      <c r="B97" s="108" t="s">
        <v>317</v>
      </c>
      <c r="C97" s="108" t="s">
        <v>1269</v>
      </c>
      <c r="D97" s="108" t="s">
        <v>1270</v>
      </c>
      <c r="E97" s="120" t="n">
        <v>5624</v>
      </c>
      <c r="F97" s="120" t="n">
        <v>1446</v>
      </c>
      <c r="G97" s="120" t="n">
        <v>92</v>
      </c>
      <c r="H97" s="120" t="s">
        <v>2162</v>
      </c>
      <c r="I97" s="121" t="s">
        <v>1625</v>
      </c>
      <c r="J97" s="120" t="n">
        <v>0</v>
      </c>
      <c r="K97" s="120" t="s">
        <v>21</v>
      </c>
      <c r="L97" s="122" t="n">
        <v>315.86</v>
      </c>
      <c r="M97" s="215" t="n">
        <v>114.39</v>
      </c>
      <c r="N97" s="23" t="s">
        <v>21</v>
      </c>
      <c r="O97" s="120" t="s">
        <v>1917</v>
      </c>
      <c r="P97" s="120" t="s">
        <v>2163</v>
      </c>
      <c r="Q97" s="120" t="s">
        <v>1888</v>
      </c>
      <c r="R97" s="120" t="n">
        <v>200</v>
      </c>
      <c r="S97" s="120" t="s">
        <v>1889</v>
      </c>
      <c r="T97" s="120" t="n">
        <v>6</v>
      </c>
      <c r="U97" s="23" t="n">
        <v>1200</v>
      </c>
      <c r="V97" s="23" t="s">
        <v>21</v>
      </c>
      <c r="W97" s="23" t="s">
        <v>1907</v>
      </c>
      <c r="X97" s="23" t="s">
        <v>1891</v>
      </c>
      <c r="Y97" s="23" t="s">
        <v>1631</v>
      </c>
      <c r="Z97" s="23" t="s">
        <v>1632</v>
      </c>
      <c r="AA97" s="23"/>
      <c r="AB97" s="23"/>
      <c r="AC97" s="23"/>
      <c r="AD97" s="23"/>
      <c r="AE97" s="23"/>
      <c r="AF97" s="23"/>
      <c r="AG97" s="23"/>
      <c r="AH97" s="23"/>
      <c r="AI97" s="23"/>
      <c r="AJ97" s="23"/>
      <c r="AK97" s="23"/>
      <c r="AL97" s="23"/>
      <c r="AM97" s="23"/>
      <c r="AN97" s="23"/>
      <c r="AO97" s="23"/>
      <c r="AP97" s="23"/>
    </row>
    <row r="98" s="139" customFormat="true" ht="39" hidden="false" customHeight="true" outlineLevel="0" collapsed="false">
      <c r="A98" s="127" t="s">
        <v>302</v>
      </c>
      <c r="B98" s="128" t="s">
        <v>311</v>
      </c>
      <c r="C98" s="45" t="s">
        <v>1269</v>
      </c>
      <c r="D98" s="128" t="s">
        <v>1271</v>
      </c>
      <c r="E98" s="23" t="n">
        <v>515</v>
      </c>
      <c r="F98" s="23" t="n">
        <v>160</v>
      </c>
      <c r="G98" s="23" t="n">
        <v>0</v>
      </c>
      <c r="H98" s="120" t="s">
        <v>2164</v>
      </c>
      <c r="I98" s="121" t="s">
        <v>1625</v>
      </c>
      <c r="J98" s="120" t="s">
        <v>2165</v>
      </c>
      <c r="K98" s="120" t="s">
        <v>21</v>
      </c>
      <c r="L98" s="122" t="n">
        <v>20.69</v>
      </c>
      <c r="M98" s="215" t="n">
        <v>0</v>
      </c>
      <c r="N98" s="23" t="s">
        <v>57</v>
      </c>
      <c r="O98" s="120"/>
      <c r="P98" s="120"/>
      <c r="Q98" s="120" t="s">
        <v>1929</v>
      </c>
      <c r="R98" s="120"/>
      <c r="S98" s="120"/>
      <c r="T98" s="120"/>
      <c r="U98" s="23"/>
      <c r="V98" s="23"/>
      <c r="W98" s="23"/>
      <c r="X98" s="23"/>
      <c r="Y98" s="23"/>
      <c r="Z98" s="23"/>
      <c r="AA98" s="23"/>
      <c r="AB98" s="23"/>
      <c r="AC98" s="23"/>
      <c r="AD98" s="23"/>
      <c r="AE98" s="23"/>
      <c r="AF98" s="23"/>
      <c r="AG98" s="23"/>
      <c r="AH98" s="23"/>
      <c r="AI98" s="23"/>
      <c r="AJ98" s="23"/>
      <c r="AK98" s="23"/>
      <c r="AL98" s="23"/>
      <c r="AM98" s="23"/>
      <c r="AN98" s="23"/>
      <c r="AO98" s="23"/>
      <c r="AP98" s="23"/>
    </row>
    <row r="99" s="139" customFormat="true" ht="125.25" hidden="false" customHeight="true" outlineLevel="0" collapsed="false">
      <c r="A99" s="127" t="s">
        <v>302</v>
      </c>
      <c r="B99" s="128" t="s">
        <v>303</v>
      </c>
      <c r="C99" s="108" t="s">
        <v>1272</v>
      </c>
      <c r="D99" s="119" t="s">
        <v>1273</v>
      </c>
      <c r="E99" s="120" t="n">
        <v>24959</v>
      </c>
      <c r="F99" s="120" t="n">
        <v>9253</v>
      </c>
      <c r="G99" s="120" t="n">
        <v>632</v>
      </c>
      <c r="H99" s="120" t="s">
        <v>2166</v>
      </c>
      <c r="I99" s="121" t="s">
        <v>2167</v>
      </c>
      <c r="J99" s="120" t="s">
        <v>2158</v>
      </c>
      <c r="K99" s="120" t="s">
        <v>21</v>
      </c>
      <c r="L99" s="122" t="n">
        <v>2394.09</v>
      </c>
      <c r="M99" s="215" t="n">
        <v>163.52</v>
      </c>
      <c r="N99" s="23" t="s">
        <v>21</v>
      </c>
      <c r="O99" s="120" t="s">
        <v>1938</v>
      </c>
      <c r="P99" s="120"/>
      <c r="Q99" s="120" t="s">
        <v>1888</v>
      </c>
      <c r="R99" s="434" t="n">
        <v>441.4</v>
      </c>
      <c r="S99" s="120" t="s">
        <v>1905</v>
      </c>
      <c r="T99" s="120" t="n">
        <v>20</v>
      </c>
      <c r="U99" s="23" t="s">
        <v>2168</v>
      </c>
      <c r="V99" s="23" t="s">
        <v>21</v>
      </c>
      <c r="W99" s="23" t="s">
        <v>1907</v>
      </c>
      <c r="X99" s="23" t="s">
        <v>1891</v>
      </c>
      <c r="Y99" s="23" t="s">
        <v>1631</v>
      </c>
      <c r="Z99" s="23" t="s">
        <v>1632</v>
      </c>
      <c r="AA99" s="23"/>
      <c r="AB99" s="23"/>
      <c r="AC99" s="23"/>
      <c r="AD99" s="23"/>
      <c r="AE99" s="23"/>
      <c r="AF99" s="23"/>
      <c r="AG99" s="23"/>
      <c r="AH99" s="23"/>
      <c r="AI99" s="23"/>
      <c r="AJ99" s="23"/>
      <c r="AK99" s="23"/>
      <c r="AL99" s="23"/>
      <c r="AM99" s="23"/>
      <c r="AN99" s="23"/>
      <c r="AO99" s="23"/>
      <c r="AP99" s="23" t="s">
        <v>2169</v>
      </c>
    </row>
    <row r="100" s="139" customFormat="true" ht="255" hidden="false" customHeight="false" outlineLevel="0" collapsed="false">
      <c r="A100" s="108" t="s">
        <v>302</v>
      </c>
      <c r="B100" s="173" t="s">
        <v>303</v>
      </c>
      <c r="C100" s="108" t="s">
        <v>1274</v>
      </c>
      <c r="D100" s="119" t="s">
        <v>1275</v>
      </c>
      <c r="E100" s="120" t="n">
        <v>12332</v>
      </c>
      <c r="F100" s="120" t="n">
        <v>4512</v>
      </c>
      <c r="G100" s="120" t="n">
        <v>654</v>
      </c>
      <c r="H100" s="120" t="s">
        <v>2170</v>
      </c>
      <c r="I100" s="121" t="s">
        <v>1625</v>
      </c>
      <c r="J100" s="120" t="s">
        <v>2158</v>
      </c>
      <c r="K100" s="120" t="s">
        <v>21</v>
      </c>
      <c r="L100" s="122" t="n">
        <v>2233.83</v>
      </c>
      <c r="M100" s="215" t="n">
        <v>323.79</v>
      </c>
      <c r="N100" s="23" t="s">
        <v>21</v>
      </c>
      <c r="O100" s="120"/>
      <c r="P100" s="120"/>
      <c r="Q100" s="120" t="s">
        <v>1888</v>
      </c>
      <c r="R100" s="434" t="n">
        <v>185.8</v>
      </c>
      <c r="S100" s="120" t="s">
        <v>1905</v>
      </c>
      <c r="T100" s="120" t="n">
        <v>25</v>
      </c>
      <c r="U100" s="23" t="s">
        <v>2171</v>
      </c>
      <c r="V100" s="23" t="s">
        <v>21</v>
      </c>
      <c r="W100" s="23" t="s">
        <v>1907</v>
      </c>
      <c r="X100" s="23" t="s">
        <v>1891</v>
      </c>
      <c r="Y100" s="23" t="s">
        <v>1631</v>
      </c>
      <c r="Z100" s="23"/>
      <c r="AA100" s="23"/>
      <c r="AB100" s="23"/>
      <c r="AC100" s="23"/>
      <c r="AD100" s="23"/>
      <c r="AE100" s="23"/>
      <c r="AF100" s="23"/>
      <c r="AG100" s="23"/>
      <c r="AH100" s="23"/>
      <c r="AI100" s="23"/>
      <c r="AJ100" s="23"/>
      <c r="AK100" s="23"/>
      <c r="AL100" s="23"/>
      <c r="AM100" s="23"/>
      <c r="AN100" s="23"/>
      <c r="AO100" s="23"/>
      <c r="AP100" s="23"/>
    </row>
    <row r="101" s="139" customFormat="true" ht="38.25" hidden="false" customHeight="true" outlineLevel="0" collapsed="false">
      <c r="A101" s="127" t="s">
        <v>302</v>
      </c>
      <c r="B101" s="128" t="s">
        <v>303</v>
      </c>
      <c r="C101" s="108" t="s">
        <v>1276</v>
      </c>
      <c r="D101" s="119" t="s">
        <v>1277</v>
      </c>
      <c r="E101" s="120" t="n">
        <v>1458</v>
      </c>
      <c r="F101" s="120" t="n">
        <v>264</v>
      </c>
      <c r="G101" s="120" t="n">
        <v>3</v>
      </c>
      <c r="H101" s="120" t="s">
        <v>2172</v>
      </c>
      <c r="I101" s="121" t="s">
        <v>1625</v>
      </c>
      <c r="J101" s="120" t="s">
        <v>2158</v>
      </c>
      <c r="K101" s="120" t="s">
        <v>21</v>
      </c>
      <c r="L101" s="122" t="n">
        <v>404.62</v>
      </c>
      <c r="M101" s="215" t="n">
        <v>4.6</v>
      </c>
      <c r="N101" s="23" t="s">
        <v>21</v>
      </c>
      <c r="O101" s="120"/>
      <c r="P101" s="120"/>
      <c r="Q101" s="120" t="s">
        <v>1888</v>
      </c>
      <c r="R101" s="434" t="n">
        <v>65.7</v>
      </c>
      <c r="S101" s="120" t="s">
        <v>1628</v>
      </c>
      <c r="T101" s="120" t="n">
        <v>2</v>
      </c>
      <c r="U101" s="23" t="s">
        <v>2173</v>
      </c>
      <c r="V101" s="23" t="s">
        <v>21</v>
      </c>
      <c r="W101" s="23" t="s">
        <v>1629</v>
      </c>
      <c r="X101" s="23" t="s">
        <v>1891</v>
      </c>
      <c r="Y101" s="23" t="s">
        <v>1631</v>
      </c>
      <c r="Z101" s="23" t="s">
        <v>1632</v>
      </c>
      <c r="AA101" s="23"/>
      <c r="AB101" s="23"/>
      <c r="AC101" s="23"/>
      <c r="AD101" s="23"/>
      <c r="AE101" s="23"/>
      <c r="AF101" s="23"/>
      <c r="AG101" s="23"/>
      <c r="AH101" s="23"/>
      <c r="AI101" s="23"/>
      <c r="AJ101" s="23"/>
      <c r="AK101" s="23"/>
      <c r="AL101" s="23"/>
      <c r="AM101" s="23"/>
      <c r="AN101" s="23"/>
      <c r="AO101" s="23"/>
      <c r="AP101" s="23"/>
    </row>
    <row r="102" s="139" customFormat="true" ht="38.25" hidden="false" customHeight="true" outlineLevel="0" collapsed="false">
      <c r="A102" s="127" t="s">
        <v>302</v>
      </c>
      <c r="B102" s="128" t="s">
        <v>303</v>
      </c>
      <c r="C102" s="108" t="s">
        <v>1278</v>
      </c>
      <c r="D102" s="119" t="s">
        <v>1279</v>
      </c>
      <c r="E102" s="120" t="n">
        <v>75</v>
      </c>
      <c r="F102" s="120" t="n">
        <v>33</v>
      </c>
      <c r="G102" s="120" t="n">
        <v>2</v>
      </c>
      <c r="H102" s="120" t="s">
        <v>2174</v>
      </c>
      <c r="I102" s="121" t="s">
        <v>1625</v>
      </c>
      <c r="J102" s="120" t="s">
        <v>1006</v>
      </c>
      <c r="K102" s="120" t="s">
        <v>21</v>
      </c>
      <c r="L102" s="122" t="n">
        <v>28.94</v>
      </c>
      <c r="M102" s="215" t="n">
        <v>1.75</v>
      </c>
      <c r="N102" s="23" t="s">
        <v>21</v>
      </c>
      <c r="O102" s="120"/>
      <c r="P102" s="120"/>
      <c r="Q102" s="120" t="s">
        <v>1888</v>
      </c>
      <c r="R102" s="434" t="n">
        <v>6.5</v>
      </c>
      <c r="S102" s="120" t="s">
        <v>1946</v>
      </c>
      <c r="T102" s="120" t="n">
        <v>1</v>
      </c>
      <c r="U102" s="23" t="s">
        <v>2175</v>
      </c>
      <c r="V102" s="23" t="s">
        <v>21</v>
      </c>
      <c r="W102" s="23" t="s">
        <v>1629</v>
      </c>
      <c r="X102" s="23" t="s">
        <v>1891</v>
      </c>
      <c r="Y102" s="23" t="s">
        <v>1631</v>
      </c>
      <c r="Z102" s="23" t="s">
        <v>1632</v>
      </c>
      <c r="AA102" s="23"/>
      <c r="AB102" s="23"/>
      <c r="AC102" s="23"/>
      <c r="AD102" s="23"/>
      <c r="AE102" s="23"/>
      <c r="AF102" s="23"/>
      <c r="AG102" s="23"/>
      <c r="AH102" s="23"/>
      <c r="AI102" s="23"/>
      <c r="AJ102" s="23"/>
      <c r="AK102" s="23"/>
      <c r="AL102" s="23"/>
      <c r="AM102" s="23"/>
      <c r="AN102" s="23"/>
      <c r="AO102" s="23"/>
      <c r="AP102" s="23"/>
    </row>
    <row r="103" customFormat="false" ht="39" hidden="false" customHeight="true" outlineLevel="0" collapsed="false">
      <c r="A103" s="127" t="s">
        <v>302</v>
      </c>
      <c r="B103" s="128" t="s">
        <v>324</v>
      </c>
      <c r="C103" s="108" t="s">
        <v>1280</v>
      </c>
      <c r="D103" s="128" t="s">
        <v>1281</v>
      </c>
      <c r="E103" s="120" t="n">
        <v>946</v>
      </c>
      <c r="F103" s="120"/>
      <c r="G103" s="120"/>
      <c r="H103" s="120"/>
      <c r="I103" s="121" t="s">
        <v>1625</v>
      </c>
      <c r="J103" s="120" t="s">
        <v>264</v>
      </c>
      <c r="K103" s="120" t="s">
        <v>21</v>
      </c>
      <c r="L103" s="122" t="n">
        <v>109.31</v>
      </c>
      <c r="M103" s="215"/>
      <c r="O103" s="120"/>
      <c r="P103" s="120"/>
      <c r="Q103" s="120"/>
      <c r="R103" s="120"/>
      <c r="S103" s="120"/>
      <c r="T103" s="120"/>
      <c r="AP103" s="112" t="s">
        <v>2176</v>
      </c>
    </row>
    <row r="104" customFormat="false" ht="51.75" hidden="false" customHeight="true" outlineLevel="0" collapsed="false">
      <c r="A104" s="127" t="s">
        <v>302</v>
      </c>
      <c r="B104" s="128" t="s">
        <v>324</v>
      </c>
      <c r="C104" s="108" t="s">
        <v>1282</v>
      </c>
      <c r="D104" s="174" t="s">
        <v>1283</v>
      </c>
      <c r="E104" s="120" t="n">
        <v>6699</v>
      </c>
      <c r="F104" s="120"/>
      <c r="G104" s="120"/>
      <c r="H104" s="120"/>
      <c r="I104" s="121" t="s">
        <v>1625</v>
      </c>
      <c r="J104" s="120" t="s">
        <v>264</v>
      </c>
      <c r="K104" s="120" t="s">
        <v>21</v>
      </c>
      <c r="L104" s="122" t="n">
        <v>135.77</v>
      </c>
      <c r="M104" s="215"/>
      <c r="O104" s="120"/>
      <c r="P104" s="120"/>
      <c r="Q104" s="120"/>
      <c r="R104" s="120"/>
      <c r="S104" s="120"/>
      <c r="T104" s="120"/>
      <c r="AP104" s="112" t="s">
        <v>2176</v>
      </c>
    </row>
    <row r="105" s="139" customFormat="true" ht="51" hidden="false" customHeight="true" outlineLevel="0" collapsed="false">
      <c r="A105" s="127" t="s">
        <v>302</v>
      </c>
      <c r="B105" s="128" t="s">
        <v>311</v>
      </c>
      <c r="C105" s="108" t="s">
        <v>1282</v>
      </c>
      <c r="D105" s="119" t="s">
        <v>1284</v>
      </c>
      <c r="E105" s="23" t="n">
        <v>5488</v>
      </c>
      <c r="F105" s="23" t="n">
        <v>2249</v>
      </c>
      <c r="G105" s="23" t="n">
        <v>169</v>
      </c>
      <c r="H105" s="120" t="s">
        <v>2177</v>
      </c>
      <c r="I105" s="121" t="s">
        <v>1625</v>
      </c>
      <c r="J105" s="120" t="s">
        <v>2178</v>
      </c>
      <c r="K105" s="120" t="s">
        <v>75</v>
      </c>
      <c r="L105" s="122" t="n">
        <v>479.03</v>
      </c>
      <c r="M105" s="215" t="n">
        <v>115.11</v>
      </c>
      <c r="N105" s="23" t="s">
        <v>57</v>
      </c>
      <c r="O105" s="120"/>
      <c r="P105" s="120"/>
      <c r="Q105" s="120" t="s">
        <v>1929</v>
      </c>
      <c r="R105" s="120"/>
      <c r="S105" s="120"/>
      <c r="T105" s="120"/>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row>
    <row r="106" s="118" customFormat="true" ht="90.75" hidden="false" customHeight="true" outlineLevel="0" collapsed="false">
      <c r="A106" s="106" t="s">
        <v>302</v>
      </c>
      <c r="B106" s="108" t="s">
        <v>324</v>
      </c>
      <c r="C106" s="106" t="s">
        <v>1285</v>
      </c>
      <c r="D106" s="108" t="s">
        <v>1286</v>
      </c>
      <c r="E106" s="137" t="n">
        <v>2968</v>
      </c>
      <c r="F106" s="137" t="n">
        <v>908</v>
      </c>
      <c r="G106" s="137" t="n">
        <v>46</v>
      </c>
      <c r="H106" s="137" t="s">
        <v>2179</v>
      </c>
      <c r="I106" s="137" t="s">
        <v>2062</v>
      </c>
      <c r="J106" s="137" t="s">
        <v>22</v>
      </c>
      <c r="K106" s="137" t="s">
        <v>21</v>
      </c>
      <c r="L106" s="290" t="n">
        <v>297.36</v>
      </c>
      <c r="M106" s="290" t="n">
        <v>18.44</v>
      </c>
      <c r="N106" s="175" t="s">
        <v>57</v>
      </c>
      <c r="O106" s="137"/>
      <c r="P106" s="137"/>
      <c r="Q106" s="137" t="s">
        <v>1627</v>
      </c>
      <c r="R106" s="137" t="n">
        <v>50</v>
      </c>
      <c r="S106" s="137" t="s">
        <v>2180</v>
      </c>
      <c r="T106" s="137" t="n">
        <v>5</v>
      </c>
      <c r="U106" s="175" t="s">
        <v>2181</v>
      </c>
      <c r="V106" s="175" t="s">
        <v>21</v>
      </c>
      <c r="W106" s="176" t="s">
        <v>1629</v>
      </c>
      <c r="X106" s="176" t="s">
        <v>1891</v>
      </c>
      <c r="Y106" s="176" t="s">
        <v>1896</v>
      </c>
      <c r="Z106" s="176" t="s">
        <v>1632</v>
      </c>
      <c r="AD106" s="209"/>
      <c r="JG106" s="209"/>
      <c r="JJ106" s="209"/>
      <c r="JR106" s="209"/>
      <c r="JS106" s="209"/>
      <c r="JT106" s="209"/>
      <c r="JU106" s="209"/>
      <c r="JV106" s="209"/>
      <c r="JZ106" s="209"/>
      <c r="TC106" s="209"/>
      <c r="TF106" s="209"/>
      <c r="TN106" s="209"/>
      <c r="TO106" s="209"/>
      <c r="TP106" s="209"/>
      <c r="TQ106" s="209"/>
      <c r="TR106" s="209"/>
      <c r="TV106" s="209"/>
      <c r="ACY106" s="209"/>
      <c r="ADB106" s="209"/>
      <c r="ADJ106" s="209"/>
      <c r="ADK106" s="209"/>
      <c r="ADL106" s="209"/>
      <c r="ADM106" s="209"/>
      <c r="ADN106" s="209"/>
      <c r="ADR106" s="209"/>
    </row>
    <row r="107" s="114" customFormat="true" ht="86.25" hidden="false" customHeight="true" outlineLevel="0" collapsed="false">
      <c r="A107" s="106" t="s">
        <v>302</v>
      </c>
      <c r="B107" s="108" t="s">
        <v>324</v>
      </c>
      <c r="C107" s="106" t="s">
        <v>1287</v>
      </c>
      <c r="D107" s="108" t="s">
        <v>1288</v>
      </c>
      <c r="E107" s="137" t="n">
        <v>13382</v>
      </c>
      <c r="F107" s="137" t="n">
        <v>5360</v>
      </c>
      <c r="G107" s="177" t="n">
        <v>470</v>
      </c>
      <c r="H107" s="137" t="s">
        <v>2182</v>
      </c>
      <c r="I107" s="137" t="s">
        <v>2062</v>
      </c>
      <c r="J107" s="137" t="s">
        <v>22</v>
      </c>
      <c r="K107" s="137" t="s">
        <v>21</v>
      </c>
      <c r="L107" s="290" t="n">
        <v>1354.98</v>
      </c>
      <c r="M107" s="290" t="n">
        <v>324.11</v>
      </c>
      <c r="N107" s="175" t="s">
        <v>57</v>
      </c>
      <c r="O107" s="137"/>
      <c r="P107" s="137"/>
      <c r="Q107" s="137" t="s">
        <v>1627</v>
      </c>
      <c r="R107" s="137" t="n">
        <v>460</v>
      </c>
      <c r="S107" s="137" t="s">
        <v>2180</v>
      </c>
      <c r="T107" s="137" t="n">
        <v>31</v>
      </c>
      <c r="U107" s="175" t="s">
        <v>2183</v>
      </c>
      <c r="V107" s="175" t="s">
        <v>21</v>
      </c>
      <c r="W107" s="178" t="s">
        <v>1629</v>
      </c>
      <c r="X107" s="178" t="s">
        <v>1891</v>
      </c>
      <c r="Y107" s="178" t="s">
        <v>1896</v>
      </c>
      <c r="Z107" s="178" t="s">
        <v>1632</v>
      </c>
    </row>
    <row r="108" s="131" customFormat="true" ht="300.75" hidden="false" customHeight="true" outlineLevel="0" collapsed="false">
      <c r="A108" s="179" t="s">
        <v>302</v>
      </c>
      <c r="B108" s="135" t="s">
        <v>303</v>
      </c>
      <c r="C108" s="69" t="s">
        <v>1289</v>
      </c>
      <c r="D108" s="135" t="s">
        <v>1290</v>
      </c>
      <c r="E108" s="121" t="n">
        <v>28903</v>
      </c>
      <c r="F108" s="121" t="n">
        <v>10085</v>
      </c>
      <c r="G108" s="121" t="n">
        <v>1106</v>
      </c>
      <c r="H108" s="121" t="s">
        <v>2184</v>
      </c>
      <c r="I108" s="121" t="s">
        <v>1625</v>
      </c>
      <c r="J108" s="121" t="s">
        <v>1006</v>
      </c>
      <c r="K108" s="121" t="s">
        <v>21</v>
      </c>
      <c r="L108" s="125" t="n">
        <v>1659.49</v>
      </c>
      <c r="M108" s="226" t="n">
        <v>181.99</v>
      </c>
      <c r="N108" s="23" t="s">
        <v>21</v>
      </c>
      <c r="O108" s="121"/>
      <c r="P108" s="121"/>
      <c r="Q108" s="121" t="s">
        <v>1888</v>
      </c>
      <c r="R108" s="433" t="n">
        <v>627.2</v>
      </c>
      <c r="S108" s="121" t="s">
        <v>1905</v>
      </c>
      <c r="T108" s="121" t="n">
        <v>1</v>
      </c>
      <c r="U108" s="23" t="s">
        <v>2185</v>
      </c>
      <c r="V108" s="23" t="s">
        <v>21</v>
      </c>
      <c r="W108" s="23" t="s">
        <v>1907</v>
      </c>
      <c r="X108" s="23" t="s">
        <v>1891</v>
      </c>
      <c r="Y108" s="23" t="s">
        <v>1631</v>
      </c>
      <c r="Z108" s="23" t="s">
        <v>1632</v>
      </c>
      <c r="AA108" s="23"/>
      <c r="AB108" s="23"/>
      <c r="AC108" s="23"/>
      <c r="AD108" s="23"/>
      <c r="AE108" s="23"/>
      <c r="AF108" s="23"/>
      <c r="AG108" s="23"/>
      <c r="AH108" s="23"/>
      <c r="AI108" s="23"/>
      <c r="AJ108" s="23"/>
      <c r="AK108" s="23"/>
      <c r="AL108" s="23"/>
      <c r="AM108" s="23"/>
      <c r="AN108" s="23"/>
      <c r="AO108" s="23"/>
      <c r="AP108" s="23"/>
    </row>
    <row r="109" customFormat="false" ht="36.75" hidden="false" customHeight="true" outlineLevel="0" collapsed="false">
      <c r="A109" s="127" t="s">
        <v>332</v>
      </c>
      <c r="B109" s="128" t="s">
        <v>333</v>
      </c>
      <c r="C109" s="108" t="s">
        <v>1291</v>
      </c>
      <c r="D109" s="128" t="s">
        <v>1292</v>
      </c>
      <c r="E109" s="120" t="n">
        <v>960</v>
      </c>
      <c r="F109" s="120" t="n">
        <v>649</v>
      </c>
      <c r="G109" s="120" t="n">
        <v>26</v>
      </c>
      <c r="H109" s="108" t="s">
        <v>1291</v>
      </c>
      <c r="I109" s="121" t="s">
        <v>1625</v>
      </c>
      <c r="J109" s="120"/>
      <c r="K109" s="120" t="s">
        <v>57</v>
      </c>
      <c r="L109" s="122" t="n">
        <v>77.9</v>
      </c>
      <c r="M109" s="215" t="n">
        <v>158</v>
      </c>
      <c r="N109" s="112" t="s">
        <v>21</v>
      </c>
      <c r="O109" s="120" t="s">
        <v>2186</v>
      </c>
      <c r="P109" s="120"/>
      <c r="Q109" s="120" t="s">
        <v>1929</v>
      </c>
      <c r="R109" s="120" t="n">
        <v>74</v>
      </c>
      <c r="S109" s="120" t="s">
        <v>1905</v>
      </c>
      <c r="T109" s="120" t="n">
        <v>2</v>
      </c>
      <c r="V109" s="112" t="s">
        <v>21</v>
      </c>
      <c r="W109" s="112" t="s">
        <v>1629</v>
      </c>
      <c r="X109" s="112" t="s">
        <v>1891</v>
      </c>
      <c r="Y109" s="112" t="s">
        <v>1631</v>
      </c>
      <c r="Z109" s="112" t="s">
        <v>21</v>
      </c>
      <c r="AA109" s="112" t="s">
        <v>1897</v>
      </c>
      <c r="AB109" s="112" t="s">
        <v>2187</v>
      </c>
      <c r="AC109" s="112" t="s">
        <v>1941</v>
      </c>
      <c r="AD109" s="112" t="s">
        <v>21</v>
      </c>
      <c r="AE109" s="112" t="s">
        <v>2188</v>
      </c>
      <c r="AH109" s="112" t="s">
        <v>1983</v>
      </c>
    </row>
    <row r="110" s="123" customFormat="true" ht="36" hidden="false" customHeight="true" outlineLevel="0" collapsed="false">
      <c r="A110" s="108" t="s">
        <v>332</v>
      </c>
      <c r="B110" s="108" t="s">
        <v>338</v>
      </c>
      <c r="C110" s="108" t="s">
        <v>1293</v>
      </c>
      <c r="D110" s="119" t="s">
        <v>1294</v>
      </c>
      <c r="E110" s="120" t="n">
        <v>406</v>
      </c>
      <c r="F110" s="120" t="n">
        <v>207</v>
      </c>
      <c r="G110" s="120" t="n">
        <v>2</v>
      </c>
      <c r="H110" s="120" t="s">
        <v>2189</v>
      </c>
      <c r="I110" s="121" t="s">
        <v>2190</v>
      </c>
      <c r="J110" s="120"/>
      <c r="K110" s="120" t="s">
        <v>21</v>
      </c>
      <c r="L110" s="122" t="n">
        <v>28.62</v>
      </c>
      <c r="M110" s="215"/>
      <c r="N110" s="23" t="s">
        <v>21</v>
      </c>
      <c r="O110" s="120"/>
      <c r="P110" s="120" t="s">
        <v>2191</v>
      </c>
      <c r="Q110" s="120" t="s">
        <v>1888</v>
      </c>
      <c r="R110" s="120" t="n">
        <v>10</v>
      </c>
      <c r="S110" s="120" t="s">
        <v>1889</v>
      </c>
      <c r="T110" s="120" t="n">
        <v>1</v>
      </c>
      <c r="U110" s="23" t="n">
        <v>200</v>
      </c>
      <c r="V110" s="23" t="s">
        <v>21</v>
      </c>
      <c r="W110" s="23" t="s">
        <v>1629</v>
      </c>
      <c r="X110" s="23" t="s">
        <v>1891</v>
      </c>
      <c r="Y110" s="23" t="s">
        <v>2141</v>
      </c>
      <c r="Z110" s="23" t="s">
        <v>21</v>
      </c>
      <c r="AA110" s="23"/>
      <c r="AB110" s="23"/>
      <c r="AC110" s="23"/>
      <c r="AD110" s="23"/>
      <c r="AE110" s="23"/>
      <c r="AF110" s="23"/>
      <c r="AG110" s="23"/>
      <c r="AH110" s="23"/>
      <c r="AI110" s="23"/>
      <c r="AJ110" s="23"/>
      <c r="AK110" s="23"/>
      <c r="AL110" s="23"/>
      <c r="AM110" s="23"/>
      <c r="AN110" s="23"/>
      <c r="AO110" s="23"/>
      <c r="AP110" s="180" t="s">
        <v>2192</v>
      </c>
    </row>
    <row r="111" s="123" customFormat="true" ht="76.5" hidden="false" customHeight="true" outlineLevel="0" collapsed="false">
      <c r="A111" s="108" t="s">
        <v>332</v>
      </c>
      <c r="B111" s="108" t="s">
        <v>378</v>
      </c>
      <c r="C111" s="108" t="s">
        <v>1295</v>
      </c>
      <c r="D111" s="108" t="s">
        <v>1296</v>
      </c>
      <c r="E111" s="120" t="n">
        <f aca="false">6575+12</f>
        <v>6587</v>
      </c>
      <c r="F111" s="120" t="n">
        <v>2295</v>
      </c>
      <c r="G111" s="121" t="n">
        <v>308</v>
      </c>
      <c r="H111" s="108" t="s">
        <v>2193</v>
      </c>
      <c r="I111" s="121" t="s">
        <v>1625</v>
      </c>
      <c r="J111" s="120"/>
      <c r="K111" s="120" t="s">
        <v>21</v>
      </c>
      <c r="L111" s="122" t="n">
        <v>658.63</v>
      </c>
      <c r="M111" s="215"/>
      <c r="N111" s="120" t="s">
        <v>21</v>
      </c>
      <c r="O111" s="120" t="s">
        <v>1968</v>
      </c>
      <c r="P111" s="120"/>
      <c r="Q111" s="120" t="s">
        <v>1888</v>
      </c>
      <c r="R111" s="120" t="n">
        <v>55</v>
      </c>
      <c r="S111" s="120" t="s">
        <v>1961</v>
      </c>
      <c r="T111" s="120" t="n">
        <v>3</v>
      </c>
      <c r="U111" s="120" t="n">
        <v>1600</v>
      </c>
      <c r="V111" s="120" t="s">
        <v>21</v>
      </c>
      <c r="W111" s="120" t="s">
        <v>2194</v>
      </c>
      <c r="X111" s="120" t="s">
        <v>1891</v>
      </c>
      <c r="Y111" s="121"/>
      <c r="Z111" s="120"/>
      <c r="AA111" s="23"/>
      <c r="AB111" s="23"/>
      <c r="AC111" s="23"/>
      <c r="AD111" s="23"/>
      <c r="AE111" s="23"/>
      <c r="AF111" s="23"/>
      <c r="AG111" s="23"/>
      <c r="AH111" s="23"/>
      <c r="AI111" s="23"/>
      <c r="AJ111" s="23"/>
      <c r="AK111" s="23"/>
      <c r="AL111" s="23"/>
      <c r="AM111" s="23"/>
      <c r="AN111" s="23"/>
      <c r="AO111" s="23"/>
      <c r="AP111" s="120" t="s">
        <v>2195</v>
      </c>
    </row>
    <row r="112" s="123" customFormat="true" ht="38.25" hidden="false" customHeight="true" outlineLevel="0" collapsed="false">
      <c r="A112" s="108" t="s">
        <v>332</v>
      </c>
      <c r="B112" s="108" t="s">
        <v>378</v>
      </c>
      <c r="C112" s="108" t="s">
        <v>1297</v>
      </c>
      <c r="D112" s="145" t="s">
        <v>1298</v>
      </c>
      <c r="E112" s="120" t="n">
        <v>485</v>
      </c>
      <c r="F112" s="120" t="n">
        <v>178</v>
      </c>
      <c r="G112" s="120" t="n">
        <v>3</v>
      </c>
      <c r="H112" s="108" t="s">
        <v>2196</v>
      </c>
      <c r="I112" s="121" t="s">
        <v>1625</v>
      </c>
      <c r="J112" s="120"/>
      <c r="K112" s="120" t="s">
        <v>21</v>
      </c>
      <c r="L112" s="122" t="n">
        <v>48.58</v>
      </c>
      <c r="M112" s="215"/>
      <c r="N112" s="120" t="s">
        <v>21</v>
      </c>
      <c r="O112" s="120" t="s">
        <v>1968</v>
      </c>
      <c r="P112" s="120"/>
      <c r="Q112" s="120" t="s">
        <v>1888</v>
      </c>
      <c r="R112" s="120" t="n">
        <v>22</v>
      </c>
      <c r="S112" s="120" t="s">
        <v>2197</v>
      </c>
      <c r="T112" s="120"/>
      <c r="U112" s="120"/>
      <c r="V112" s="120" t="s">
        <v>21</v>
      </c>
      <c r="W112" s="120" t="s">
        <v>1687</v>
      </c>
      <c r="X112" s="120" t="s">
        <v>1891</v>
      </c>
      <c r="Y112" s="121"/>
      <c r="Z112" s="120"/>
      <c r="AA112" s="23"/>
      <c r="AB112" s="23"/>
      <c r="AC112" s="23"/>
      <c r="AD112" s="23"/>
      <c r="AE112" s="23"/>
      <c r="AF112" s="23"/>
      <c r="AG112" s="23"/>
      <c r="AH112" s="23"/>
      <c r="AI112" s="23"/>
      <c r="AJ112" s="23"/>
      <c r="AK112" s="23"/>
      <c r="AL112" s="23"/>
      <c r="AM112" s="23"/>
      <c r="AN112" s="23"/>
      <c r="AO112" s="23"/>
      <c r="AP112" s="23"/>
    </row>
    <row r="113" s="123" customFormat="true" ht="38.25" hidden="false" customHeight="true" outlineLevel="0" collapsed="false">
      <c r="A113" s="108" t="s">
        <v>332</v>
      </c>
      <c r="B113" s="108" t="s">
        <v>338</v>
      </c>
      <c r="C113" s="108" t="s">
        <v>1299</v>
      </c>
      <c r="D113" s="145" t="s">
        <v>1300</v>
      </c>
      <c r="E113" s="120" t="n">
        <v>941</v>
      </c>
      <c r="F113" s="120" t="n">
        <v>80</v>
      </c>
      <c r="G113" s="120" t="n">
        <v>2</v>
      </c>
      <c r="H113" s="120" t="s">
        <v>2198</v>
      </c>
      <c r="I113" s="121" t="s">
        <v>1915</v>
      </c>
      <c r="J113" s="120"/>
      <c r="K113" s="120"/>
      <c r="L113" s="122" t="n">
        <v>66.33</v>
      </c>
      <c r="M113" s="215"/>
      <c r="N113" s="23"/>
      <c r="O113" s="120"/>
      <c r="P113" s="120"/>
      <c r="Q113" s="120"/>
      <c r="R113" s="120"/>
      <c r="S113" s="120"/>
      <c r="T113" s="120"/>
      <c r="U113" s="23"/>
      <c r="V113" s="23"/>
      <c r="W113" s="23"/>
      <c r="X113" s="23"/>
      <c r="Y113" s="23"/>
      <c r="Z113" s="23"/>
      <c r="AA113" s="23"/>
      <c r="AB113" s="23"/>
      <c r="AC113" s="23"/>
      <c r="AD113" s="23"/>
      <c r="AE113" s="23"/>
      <c r="AF113" s="23"/>
      <c r="AG113" s="23"/>
      <c r="AH113" s="23"/>
      <c r="AI113" s="23"/>
      <c r="AJ113" s="23"/>
      <c r="AK113" s="23"/>
      <c r="AL113" s="23"/>
      <c r="AM113" s="23"/>
      <c r="AN113" s="23"/>
      <c r="AO113" s="23"/>
      <c r="AP113" s="181" t="s">
        <v>2192</v>
      </c>
    </row>
    <row r="114" s="123" customFormat="true" ht="38.25" hidden="false" customHeight="true" outlineLevel="0" collapsed="false">
      <c r="A114" s="108" t="s">
        <v>332</v>
      </c>
      <c r="B114" s="108" t="s">
        <v>342</v>
      </c>
      <c r="C114" s="108" t="s">
        <v>1301</v>
      </c>
      <c r="D114" s="119" t="s">
        <v>1302</v>
      </c>
      <c r="E114" s="120" t="n">
        <v>1762</v>
      </c>
      <c r="F114" s="120" t="n">
        <v>849</v>
      </c>
      <c r="G114" s="120" t="n">
        <v>45</v>
      </c>
      <c r="H114" s="120" t="s">
        <v>2199</v>
      </c>
      <c r="I114" s="121" t="s">
        <v>1625</v>
      </c>
      <c r="J114" s="120"/>
      <c r="K114" s="120" t="s">
        <v>21</v>
      </c>
      <c r="L114" s="215" t="n">
        <v>118.44</v>
      </c>
      <c r="M114" s="215" t="n">
        <v>12.07</v>
      </c>
      <c r="N114" s="23" t="s">
        <v>57</v>
      </c>
      <c r="O114" s="120"/>
      <c r="P114" s="120"/>
      <c r="Q114" s="120" t="s">
        <v>1929</v>
      </c>
      <c r="R114" s="120" t="n">
        <v>102</v>
      </c>
      <c r="S114" s="120" t="s">
        <v>1961</v>
      </c>
      <c r="T114" s="120" t="n">
        <v>3</v>
      </c>
      <c r="U114" s="23" t="s">
        <v>2200</v>
      </c>
      <c r="V114" s="23" t="s">
        <v>21</v>
      </c>
      <c r="W114" s="23" t="s">
        <v>1687</v>
      </c>
      <c r="X114" s="23" t="s">
        <v>1891</v>
      </c>
      <c r="Y114" s="23" t="s">
        <v>1631</v>
      </c>
      <c r="Z114" s="23" t="s">
        <v>21</v>
      </c>
      <c r="AA114" s="23" t="s">
        <v>1897</v>
      </c>
      <c r="AB114" s="23" t="s">
        <v>1692</v>
      </c>
      <c r="AC114" s="23" t="s">
        <v>1941</v>
      </c>
      <c r="AD114" s="23" t="s">
        <v>57</v>
      </c>
      <c r="AE114" s="23" t="s">
        <v>1917</v>
      </c>
      <c r="AF114" s="23" t="s">
        <v>2201</v>
      </c>
      <c r="AG114" s="23" t="s">
        <v>2202</v>
      </c>
      <c r="AH114" s="23" t="s">
        <v>1983</v>
      </c>
      <c r="AI114" s="23" t="s">
        <v>2203</v>
      </c>
      <c r="AJ114" s="23" t="s">
        <v>2204</v>
      </c>
      <c r="AK114" s="23"/>
      <c r="AL114" s="23" t="n">
        <v>1</v>
      </c>
      <c r="AM114" s="23" t="n">
        <v>0</v>
      </c>
      <c r="AN114" s="23" t="n">
        <v>0</v>
      </c>
      <c r="AO114" s="23" t="s">
        <v>2205</v>
      </c>
      <c r="AP114" s="23" t="s">
        <v>2206</v>
      </c>
    </row>
    <row r="115" customFormat="false" ht="38.25" hidden="false" customHeight="true" outlineLevel="0" collapsed="false">
      <c r="A115" s="127" t="s">
        <v>332</v>
      </c>
      <c r="B115" s="128" t="s">
        <v>347</v>
      </c>
      <c r="C115" s="108" t="s">
        <v>1303</v>
      </c>
      <c r="D115" s="128" t="s">
        <v>1304</v>
      </c>
      <c r="E115" s="120" t="n">
        <v>123</v>
      </c>
      <c r="F115" s="120"/>
      <c r="G115" s="120"/>
      <c r="H115" s="120"/>
      <c r="I115" s="121"/>
      <c r="J115" s="120"/>
      <c r="K115" s="120"/>
      <c r="L115" s="122" t="n">
        <v>23.38</v>
      </c>
      <c r="M115" s="215"/>
      <c r="O115" s="120"/>
      <c r="P115" s="120"/>
      <c r="Q115" s="120"/>
      <c r="R115" s="120"/>
      <c r="S115" s="120"/>
      <c r="T115" s="120"/>
    </row>
    <row r="116" s="123" customFormat="true" ht="51" hidden="false" customHeight="false" outlineLevel="0" collapsed="false">
      <c r="A116" s="108" t="s">
        <v>332</v>
      </c>
      <c r="B116" s="108" t="s">
        <v>338</v>
      </c>
      <c r="C116" s="108" t="s">
        <v>1305</v>
      </c>
      <c r="D116" s="119" t="s">
        <v>1306</v>
      </c>
      <c r="E116" s="120" t="n">
        <v>2703</v>
      </c>
      <c r="F116" s="120" t="n">
        <v>1274</v>
      </c>
      <c r="G116" s="120" t="n">
        <v>41</v>
      </c>
      <c r="H116" s="120" t="s">
        <v>2207</v>
      </c>
      <c r="I116" s="121" t="s">
        <v>1625</v>
      </c>
      <c r="J116" s="120"/>
      <c r="K116" s="120" t="s">
        <v>21</v>
      </c>
      <c r="L116" s="122" t="n">
        <v>190.53</v>
      </c>
      <c r="M116" s="215"/>
      <c r="N116" s="23" t="s">
        <v>21</v>
      </c>
      <c r="O116" s="120"/>
      <c r="P116" s="120" t="s">
        <v>2191</v>
      </c>
      <c r="Q116" s="120" t="s">
        <v>1888</v>
      </c>
      <c r="R116" s="120" t="n">
        <v>30</v>
      </c>
      <c r="S116" s="120" t="s">
        <v>1889</v>
      </c>
      <c r="T116" s="120" t="n">
        <v>1</v>
      </c>
      <c r="U116" s="23" t="n">
        <v>150</v>
      </c>
      <c r="V116" s="23"/>
      <c r="W116" s="23" t="s">
        <v>1687</v>
      </c>
      <c r="X116" s="23" t="s">
        <v>1891</v>
      </c>
      <c r="Y116" s="23" t="s">
        <v>2141</v>
      </c>
      <c r="Z116" s="23" t="s">
        <v>1632</v>
      </c>
      <c r="AA116" s="23"/>
      <c r="AB116" s="23"/>
      <c r="AC116" s="23"/>
      <c r="AD116" s="23"/>
      <c r="AE116" s="23"/>
      <c r="AF116" s="23"/>
      <c r="AG116" s="23"/>
      <c r="AH116" s="23"/>
      <c r="AI116" s="23"/>
      <c r="AJ116" s="23"/>
      <c r="AK116" s="23"/>
      <c r="AL116" s="23"/>
      <c r="AM116" s="23"/>
      <c r="AN116" s="23"/>
      <c r="AO116" s="23"/>
      <c r="AP116" s="182" t="s">
        <v>2208</v>
      </c>
    </row>
    <row r="117" s="123" customFormat="true" ht="38.25" hidden="false" customHeight="true" outlineLevel="0" collapsed="false">
      <c r="A117" s="108" t="s">
        <v>332</v>
      </c>
      <c r="B117" s="108" t="s">
        <v>378</v>
      </c>
      <c r="C117" s="108" t="s">
        <v>1307</v>
      </c>
      <c r="D117" s="108" t="s">
        <v>1308</v>
      </c>
      <c r="E117" s="120" t="n">
        <v>638</v>
      </c>
      <c r="F117" s="120" t="n">
        <v>255</v>
      </c>
      <c r="G117" s="120" t="n">
        <v>18</v>
      </c>
      <c r="H117" s="120" t="s">
        <v>2209</v>
      </c>
      <c r="I117" s="121" t="s">
        <v>1625</v>
      </c>
      <c r="J117" s="120"/>
      <c r="K117" s="120" t="s">
        <v>21</v>
      </c>
      <c r="L117" s="122" t="n">
        <v>63.91</v>
      </c>
      <c r="M117" s="215"/>
      <c r="N117" s="120" t="s">
        <v>21</v>
      </c>
      <c r="O117" s="120" t="s">
        <v>1968</v>
      </c>
      <c r="P117" s="120"/>
      <c r="Q117" s="120" t="s">
        <v>1888</v>
      </c>
      <c r="R117" s="120" t="n">
        <v>27</v>
      </c>
      <c r="S117" s="120" t="s">
        <v>1946</v>
      </c>
      <c r="T117" s="120"/>
      <c r="U117" s="120"/>
      <c r="V117" s="120" t="s">
        <v>21</v>
      </c>
      <c r="W117" s="120" t="s">
        <v>1687</v>
      </c>
      <c r="X117" s="120" t="s">
        <v>1891</v>
      </c>
      <c r="Y117" s="121"/>
      <c r="Z117" s="120"/>
      <c r="AA117" s="23"/>
      <c r="AB117" s="23"/>
      <c r="AC117" s="23"/>
      <c r="AD117" s="23"/>
      <c r="AE117" s="23"/>
      <c r="AF117" s="23"/>
      <c r="AG117" s="23"/>
      <c r="AH117" s="23"/>
      <c r="AI117" s="23"/>
      <c r="AJ117" s="23"/>
      <c r="AK117" s="23"/>
      <c r="AL117" s="23"/>
      <c r="AM117" s="23"/>
      <c r="AN117" s="23"/>
      <c r="AO117" s="23"/>
      <c r="AP117" s="23"/>
    </row>
    <row r="118" customFormat="false" ht="28.5" hidden="false" customHeight="true" outlineLevel="0" collapsed="false">
      <c r="A118" s="127" t="s">
        <v>332</v>
      </c>
      <c r="B118" s="128" t="s">
        <v>333</v>
      </c>
      <c r="C118" s="108" t="s">
        <v>1309</v>
      </c>
      <c r="D118" s="107" t="s">
        <v>1310</v>
      </c>
      <c r="E118" s="120" t="n">
        <v>338</v>
      </c>
      <c r="F118" s="120" t="n">
        <v>24</v>
      </c>
      <c r="G118" s="120" t="n">
        <v>2</v>
      </c>
      <c r="H118" s="108" t="s">
        <v>1309</v>
      </c>
      <c r="I118" s="121" t="s">
        <v>1625</v>
      </c>
      <c r="J118" s="120"/>
      <c r="K118" s="120" t="s">
        <v>57</v>
      </c>
      <c r="L118" s="122" t="n">
        <v>27.43</v>
      </c>
      <c r="M118" s="215" t="n">
        <v>22</v>
      </c>
      <c r="N118" s="112" t="s">
        <v>21</v>
      </c>
      <c r="O118" s="120" t="s">
        <v>2186</v>
      </c>
      <c r="P118" s="120"/>
      <c r="Q118" s="120" t="s">
        <v>1929</v>
      </c>
      <c r="R118" s="120" t="n">
        <v>22</v>
      </c>
      <c r="S118" s="120" t="s">
        <v>1905</v>
      </c>
      <c r="T118" s="120" t="n">
        <v>1</v>
      </c>
      <c r="U118" s="112" t="n">
        <v>1000</v>
      </c>
      <c r="V118" s="112" t="s">
        <v>21</v>
      </c>
      <c r="W118" s="112" t="s">
        <v>1629</v>
      </c>
      <c r="X118" s="112" t="s">
        <v>1891</v>
      </c>
      <c r="Y118" s="112" t="s">
        <v>1631</v>
      </c>
      <c r="Z118" s="112" t="s">
        <v>21</v>
      </c>
      <c r="AA118" s="112" t="s">
        <v>1897</v>
      </c>
      <c r="AB118" s="112" t="s">
        <v>2187</v>
      </c>
      <c r="AC118" s="112" t="s">
        <v>1941</v>
      </c>
      <c r="AD118" s="112" t="s">
        <v>21</v>
      </c>
      <c r="AE118" s="112" t="s">
        <v>2188</v>
      </c>
      <c r="AH118" s="112" t="s">
        <v>1983</v>
      </c>
    </row>
    <row r="119" s="123" customFormat="true" ht="38.25" hidden="false" customHeight="true" outlineLevel="0" collapsed="false">
      <c r="A119" s="108" t="s">
        <v>332</v>
      </c>
      <c r="B119" s="108" t="s">
        <v>342</v>
      </c>
      <c r="C119" s="108" t="s">
        <v>1311</v>
      </c>
      <c r="D119" s="108" t="s">
        <v>1312</v>
      </c>
      <c r="E119" s="120" t="n">
        <v>351</v>
      </c>
      <c r="F119" s="120" t="n">
        <v>77</v>
      </c>
      <c r="G119" s="120" t="n">
        <v>2</v>
      </c>
      <c r="H119" s="120" t="s">
        <v>2210</v>
      </c>
      <c r="I119" s="121" t="s">
        <v>1625</v>
      </c>
      <c r="J119" s="120"/>
      <c r="K119" s="120" t="s">
        <v>21</v>
      </c>
      <c r="L119" s="215" t="n">
        <v>23.59</v>
      </c>
      <c r="M119" s="215" t="n">
        <v>0</v>
      </c>
      <c r="N119" s="23" t="s">
        <v>57</v>
      </c>
      <c r="O119" s="120"/>
      <c r="P119" s="120"/>
      <c r="Q119" s="120" t="s">
        <v>1929</v>
      </c>
      <c r="R119" s="120" t="n">
        <v>7</v>
      </c>
      <c r="S119" s="120" t="s">
        <v>1946</v>
      </c>
      <c r="T119" s="120" t="n">
        <v>1</v>
      </c>
      <c r="U119" s="23" t="s">
        <v>2211</v>
      </c>
      <c r="V119" s="23" t="s">
        <v>21</v>
      </c>
      <c r="W119" s="23" t="s">
        <v>1629</v>
      </c>
      <c r="X119" s="23" t="s">
        <v>1891</v>
      </c>
      <c r="Y119" s="23" t="s">
        <v>1631</v>
      </c>
      <c r="Z119" s="23" t="s">
        <v>1632</v>
      </c>
      <c r="AA119" s="23"/>
      <c r="AB119" s="23"/>
      <c r="AC119" s="23"/>
      <c r="AD119" s="23"/>
      <c r="AE119" s="23"/>
      <c r="AF119" s="23"/>
      <c r="AG119" s="23"/>
      <c r="AH119" s="23"/>
      <c r="AI119" s="23"/>
      <c r="AJ119" s="23"/>
      <c r="AK119" s="23"/>
      <c r="AL119" s="23"/>
      <c r="AM119" s="23"/>
      <c r="AN119" s="23"/>
      <c r="AO119" s="23"/>
      <c r="AP119" s="23"/>
    </row>
    <row r="120" s="123" customFormat="true" ht="38.25" hidden="false" customHeight="true" outlineLevel="0" collapsed="false">
      <c r="A120" s="108" t="s">
        <v>332</v>
      </c>
      <c r="B120" s="108" t="s">
        <v>385</v>
      </c>
      <c r="C120" s="108" t="s">
        <v>1313</v>
      </c>
      <c r="D120" s="108" t="s">
        <v>1314</v>
      </c>
      <c r="E120" s="120" t="n">
        <v>710</v>
      </c>
      <c r="F120" s="120" t="n">
        <v>234</v>
      </c>
      <c r="G120" s="120" t="n">
        <v>14</v>
      </c>
      <c r="H120" s="120" t="s">
        <v>2212</v>
      </c>
      <c r="I120" s="121" t="s">
        <v>1625</v>
      </c>
      <c r="J120" s="120" t="s">
        <v>2213</v>
      </c>
      <c r="K120" s="120" t="s">
        <v>21</v>
      </c>
      <c r="L120" s="122" t="n">
        <v>53.11</v>
      </c>
      <c r="M120" s="215" t="n">
        <v>444.78</v>
      </c>
      <c r="N120" s="23" t="s">
        <v>21</v>
      </c>
      <c r="O120" s="120" t="s">
        <v>1917</v>
      </c>
      <c r="P120" s="120" t="s">
        <v>2064</v>
      </c>
      <c r="Q120" s="120" t="s">
        <v>1888</v>
      </c>
      <c r="R120" s="120" t="n">
        <v>25</v>
      </c>
      <c r="S120" s="120"/>
      <c r="T120" s="120" t="n">
        <v>0</v>
      </c>
      <c r="U120" s="23" t="n">
        <v>0</v>
      </c>
      <c r="V120" s="23" t="s">
        <v>21</v>
      </c>
      <c r="W120" s="23" t="s">
        <v>1629</v>
      </c>
      <c r="X120" s="23" t="s">
        <v>1891</v>
      </c>
      <c r="Y120" s="23" t="s">
        <v>1631</v>
      </c>
      <c r="Z120" s="23" t="s">
        <v>21</v>
      </c>
      <c r="AA120" s="23" t="s">
        <v>1950</v>
      </c>
      <c r="AB120" s="23" t="s">
        <v>1963</v>
      </c>
      <c r="AC120" s="23" t="s">
        <v>1941</v>
      </c>
      <c r="AD120" s="23" t="s">
        <v>57</v>
      </c>
      <c r="AE120" s="23"/>
      <c r="AF120" s="23"/>
      <c r="AG120" s="23"/>
      <c r="AH120" s="23"/>
      <c r="AI120" s="23"/>
      <c r="AJ120" s="23"/>
      <c r="AK120" s="23"/>
      <c r="AL120" s="23"/>
      <c r="AM120" s="23"/>
      <c r="AN120" s="23"/>
      <c r="AO120" s="23"/>
      <c r="AP120" s="23"/>
    </row>
    <row r="121" s="123" customFormat="true" ht="38.25" hidden="false" customHeight="true" outlineLevel="0" collapsed="false">
      <c r="A121" s="108" t="s">
        <v>332</v>
      </c>
      <c r="B121" s="108" t="s">
        <v>352</v>
      </c>
      <c r="C121" s="108" t="s">
        <v>1315</v>
      </c>
      <c r="D121" s="108" t="s">
        <v>1316</v>
      </c>
      <c r="E121" s="120" t="n">
        <v>536</v>
      </c>
      <c r="F121" s="120"/>
      <c r="G121" s="120"/>
      <c r="H121" s="120" t="s">
        <v>2214</v>
      </c>
      <c r="I121" s="121" t="s">
        <v>1625</v>
      </c>
      <c r="J121" s="120"/>
      <c r="K121" s="120" t="s">
        <v>22</v>
      </c>
      <c r="L121" s="122" t="n">
        <v>44.94</v>
      </c>
      <c r="M121" s="215"/>
      <c r="N121" s="23" t="s">
        <v>22</v>
      </c>
      <c r="O121" s="120"/>
      <c r="P121" s="120"/>
      <c r="Q121" s="120"/>
      <c r="R121" s="120"/>
      <c r="S121" s="120"/>
      <c r="T121" s="120"/>
      <c r="U121" s="23"/>
      <c r="V121" s="23" t="s">
        <v>21</v>
      </c>
      <c r="W121" s="23" t="s">
        <v>1907</v>
      </c>
      <c r="X121" s="23" t="s">
        <v>1891</v>
      </c>
      <c r="Y121" s="23" t="s">
        <v>1631</v>
      </c>
      <c r="Z121" s="23" t="s">
        <v>1632</v>
      </c>
      <c r="AA121" s="23"/>
      <c r="AB121" s="23"/>
      <c r="AC121" s="23"/>
      <c r="AD121" s="23"/>
      <c r="AE121" s="23"/>
      <c r="AF121" s="23"/>
      <c r="AG121" s="23"/>
      <c r="AH121" s="23"/>
      <c r="AI121" s="23"/>
      <c r="AJ121" s="23"/>
      <c r="AK121" s="23"/>
      <c r="AL121" s="23"/>
      <c r="AM121" s="23"/>
      <c r="AN121" s="23"/>
      <c r="AO121" s="23"/>
      <c r="AP121" s="23"/>
    </row>
    <row r="122" s="123" customFormat="true" ht="38.25" hidden="false" customHeight="true" outlineLevel="0" collapsed="false">
      <c r="A122" s="108" t="s">
        <v>332</v>
      </c>
      <c r="B122" s="108" t="s">
        <v>352</v>
      </c>
      <c r="C122" s="108" t="s">
        <v>1317</v>
      </c>
      <c r="D122" s="108" t="s">
        <v>1318</v>
      </c>
      <c r="E122" s="120" t="n">
        <v>744</v>
      </c>
      <c r="F122" s="120"/>
      <c r="G122" s="120"/>
      <c r="H122" s="120"/>
      <c r="I122" s="121"/>
      <c r="J122" s="120"/>
      <c r="K122" s="120"/>
      <c r="L122" s="122" t="n">
        <v>3.77</v>
      </c>
      <c r="M122" s="215"/>
      <c r="N122" s="23"/>
      <c r="O122" s="120"/>
      <c r="P122" s="120"/>
      <c r="Q122" s="120"/>
      <c r="R122" s="120"/>
      <c r="S122" s="120"/>
      <c r="T122" s="120"/>
      <c r="U122" s="23"/>
      <c r="V122" s="23" t="s">
        <v>21</v>
      </c>
      <c r="W122" s="23" t="s">
        <v>1907</v>
      </c>
      <c r="X122" s="23" t="s">
        <v>1891</v>
      </c>
      <c r="Y122" s="23" t="s">
        <v>1631</v>
      </c>
      <c r="Z122" s="23" t="s">
        <v>1632</v>
      </c>
      <c r="AA122" s="23"/>
      <c r="AB122" s="23"/>
      <c r="AC122" s="23"/>
      <c r="AD122" s="23"/>
      <c r="AE122" s="23"/>
      <c r="AF122" s="23"/>
      <c r="AG122" s="23"/>
      <c r="AH122" s="23"/>
      <c r="AI122" s="23"/>
      <c r="AJ122" s="23"/>
      <c r="AK122" s="23"/>
      <c r="AL122" s="23"/>
      <c r="AM122" s="23"/>
      <c r="AN122" s="23"/>
      <c r="AO122" s="23"/>
      <c r="AP122" s="23"/>
    </row>
    <row r="123" s="123" customFormat="true" ht="38.25" hidden="false" customHeight="true" outlineLevel="0" collapsed="false">
      <c r="A123" s="108" t="s">
        <v>332</v>
      </c>
      <c r="B123" s="108" t="s">
        <v>378</v>
      </c>
      <c r="C123" s="108" t="s">
        <v>1317</v>
      </c>
      <c r="D123" s="119" t="s">
        <v>1319</v>
      </c>
      <c r="E123" s="120" t="n">
        <v>565</v>
      </c>
      <c r="F123" s="120" t="n">
        <v>365</v>
      </c>
      <c r="G123" s="120" t="n">
        <v>7</v>
      </c>
      <c r="H123" s="120" t="s">
        <v>2215</v>
      </c>
      <c r="I123" s="121" t="s">
        <v>1625</v>
      </c>
      <c r="J123" s="120"/>
      <c r="K123" s="120" t="s">
        <v>21</v>
      </c>
      <c r="L123" s="122" t="n">
        <v>70.02</v>
      </c>
      <c r="M123" s="215"/>
      <c r="N123" s="120" t="s">
        <v>21</v>
      </c>
      <c r="O123" s="120" t="s">
        <v>1968</v>
      </c>
      <c r="P123" s="120"/>
      <c r="Q123" s="120" t="s">
        <v>1888</v>
      </c>
      <c r="R123" s="120" t="n">
        <v>93</v>
      </c>
      <c r="S123" s="120" t="s">
        <v>1961</v>
      </c>
      <c r="T123" s="120"/>
      <c r="U123" s="120"/>
      <c r="V123" s="120" t="s">
        <v>21</v>
      </c>
      <c r="W123" s="120" t="s">
        <v>1907</v>
      </c>
      <c r="X123" s="120" t="s">
        <v>1891</v>
      </c>
      <c r="Y123" s="121"/>
      <c r="Z123" s="120"/>
      <c r="AA123" s="23"/>
      <c r="AB123" s="23"/>
      <c r="AC123" s="23"/>
      <c r="AD123" s="23"/>
      <c r="AE123" s="23"/>
      <c r="AF123" s="23"/>
      <c r="AG123" s="23"/>
      <c r="AH123" s="23"/>
      <c r="AI123" s="23"/>
      <c r="AJ123" s="23"/>
      <c r="AK123" s="23"/>
      <c r="AL123" s="23"/>
      <c r="AM123" s="23"/>
      <c r="AN123" s="23"/>
      <c r="AO123" s="23"/>
      <c r="AP123" s="23"/>
    </row>
    <row r="124" s="184" customFormat="true" ht="63.75" hidden="false" customHeight="true" outlineLevel="0" collapsed="false">
      <c r="A124" s="108" t="s">
        <v>332</v>
      </c>
      <c r="B124" s="108" t="s">
        <v>364</v>
      </c>
      <c r="C124" s="108" t="s">
        <v>1320</v>
      </c>
      <c r="D124" s="119" t="s">
        <v>1321</v>
      </c>
      <c r="E124" s="120" t="n">
        <v>4553</v>
      </c>
      <c r="F124" s="120" t="s">
        <v>2216</v>
      </c>
      <c r="G124" s="120" t="n">
        <v>165</v>
      </c>
      <c r="H124" s="120" t="s">
        <v>2217</v>
      </c>
      <c r="I124" s="121" t="s">
        <v>1915</v>
      </c>
      <c r="J124" s="120"/>
      <c r="K124" s="120" t="s">
        <v>21</v>
      </c>
      <c r="L124" s="122" t="n">
        <v>2000</v>
      </c>
      <c r="M124" s="215" t="n">
        <v>580</v>
      </c>
      <c r="N124" s="23" t="s">
        <v>57</v>
      </c>
      <c r="O124" s="120"/>
      <c r="P124" s="120"/>
      <c r="Q124" s="120" t="s">
        <v>1888</v>
      </c>
      <c r="R124" s="120" t="n">
        <v>117</v>
      </c>
      <c r="S124" s="120" t="s">
        <v>1905</v>
      </c>
      <c r="T124" s="120" t="n">
        <v>15</v>
      </c>
      <c r="U124" s="23" t="n">
        <v>7610</v>
      </c>
      <c r="V124" s="23" t="s">
        <v>21</v>
      </c>
      <c r="W124" s="23" t="s">
        <v>1907</v>
      </c>
      <c r="X124" s="23" t="s">
        <v>1891</v>
      </c>
      <c r="Y124" s="23" t="s">
        <v>1631</v>
      </c>
      <c r="Z124" s="23" t="s">
        <v>21</v>
      </c>
      <c r="AA124" s="23" t="s">
        <v>1897</v>
      </c>
      <c r="AB124" s="23" t="s">
        <v>1898</v>
      </c>
      <c r="AC124" s="23" t="s">
        <v>1941</v>
      </c>
      <c r="AD124" s="23" t="s">
        <v>21</v>
      </c>
      <c r="AE124" s="23" t="s">
        <v>1917</v>
      </c>
      <c r="AF124" s="23"/>
      <c r="AG124" s="23"/>
      <c r="AH124" s="23"/>
      <c r="AI124" s="23"/>
      <c r="AJ124" s="23"/>
      <c r="AK124" s="23"/>
      <c r="AL124" s="23"/>
      <c r="AM124" s="23"/>
      <c r="AN124" s="23"/>
      <c r="AO124" s="23"/>
      <c r="AP124" s="23" t="s">
        <v>2218</v>
      </c>
      <c r="AQ124" s="183"/>
    </row>
    <row r="125" s="123" customFormat="true" ht="63" hidden="false" customHeight="true" outlineLevel="0" collapsed="false">
      <c r="A125" s="108" t="s">
        <v>332</v>
      </c>
      <c r="B125" s="108" t="s">
        <v>378</v>
      </c>
      <c r="C125" s="108" t="s">
        <v>1322</v>
      </c>
      <c r="D125" s="119" t="s">
        <v>1323</v>
      </c>
      <c r="E125" s="120" t="n">
        <v>3486</v>
      </c>
      <c r="F125" s="120" t="n">
        <v>1871</v>
      </c>
      <c r="G125" s="120" t="n">
        <v>96</v>
      </c>
      <c r="H125" s="108" t="s">
        <v>2219</v>
      </c>
      <c r="I125" s="121" t="s">
        <v>1625</v>
      </c>
      <c r="J125" s="120"/>
      <c r="K125" s="120" t="s">
        <v>21</v>
      </c>
      <c r="L125" s="122" t="n">
        <v>345.99</v>
      </c>
      <c r="M125" s="215"/>
      <c r="N125" s="120" t="s">
        <v>21</v>
      </c>
      <c r="O125" s="120" t="s">
        <v>1968</v>
      </c>
      <c r="P125" s="120"/>
      <c r="Q125" s="120" t="s">
        <v>1888</v>
      </c>
      <c r="R125" s="120" t="n">
        <v>150</v>
      </c>
      <c r="S125" s="120" t="s">
        <v>1628</v>
      </c>
      <c r="T125" s="120" t="n">
        <v>3</v>
      </c>
      <c r="U125" s="120" t="n">
        <v>600</v>
      </c>
      <c r="V125" s="120" t="s">
        <v>21</v>
      </c>
      <c r="W125" s="120" t="s">
        <v>2110</v>
      </c>
      <c r="X125" s="120" t="s">
        <v>1891</v>
      </c>
      <c r="Y125" s="121"/>
      <c r="Z125" s="120"/>
      <c r="AA125" s="23"/>
      <c r="AB125" s="23"/>
      <c r="AC125" s="23"/>
      <c r="AD125" s="23"/>
      <c r="AE125" s="23"/>
      <c r="AF125" s="23"/>
      <c r="AG125" s="23"/>
      <c r="AH125" s="23"/>
      <c r="AI125" s="23"/>
      <c r="AJ125" s="23"/>
      <c r="AK125" s="23"/>
      <c r="AL125" s="23"/>
      <c r="AM125" s="23"/>
      <c r="AN125" s="23"/>
      <c r="AO125" s="23"/>
      <c r="AP125" s="120" t="s">
        <v>2220</v>
      </c>
    </row>
    <row r="126" s="123" customFormat="true" ht="38.25" hidden="false" customHeight="true" outlineLevel="0" collapsed="false">
      <c r="A126" s="108" t="s">
        <v>332</v>
      </c>
      <c r="B126" s="108" t="s">
        <v>378</v>
      </c>
      <c r="C126" s="108" t="s">
        <v>1324</v>
      </c>
      <c r="D126" s="145" t="s">
        <v>1325</v>
      </c>
      <c r="E126" s="120" t="n">
        <v>2280</v>
      </c>
      <c r="F126" s="120" t="n">
        <v>851</v>
      </c>
      <c r="G126" s="120" t="n">
        <v>25</v>
      </c>
      <c r="H126" s="108" t="s">
        <v>2221</v>
      </c>
      <c r="I126" s="121" t="s">
        <v>1625</v>
      </c>
      <c r="J126" s="120"/>
      <c r="K126" s="120" t="s">
        <v>21</v>
      </c>
      <c r="L126" s="122" t="n">
        <v>226.19</v>
      </c>
      <c r="M126" s="215"/>
      <c r="N126" s="120" t="s">
        <v>21</v>
      </c>
      <c r="O126" s="120" t="s">
        <v>1968</v>
      </c>
      <c r="P126" s="120"/>
      <c r="Q126" s="120" t="s">
        <v>1888</v>
      </c>
      <c r="R126" s="120" t="n">
        <v>74</v>
      </c>
      <c r="S126" s="120" t="s">
        <v>1905</v>
      </c>
      <c r="T126" s="120"/>
      <c r="U126" s="120"/>
      <c r="V126" s="120" t="s">
        <v>21</v>
      </c>
      <c r="W126" s="120" t="s">
        <v>1907</v>
      </c>
      <c r="X126" s="120" t="s">
        <v>1891</v>
      </c>
      <c r="Y126" s="121"/>
      <c r="Z126" s="120"/>
      <c r="AA126" s="23"/>
      <c r="AB126" s="23"/>
      <c r="AC126" s="23"/>
      <c r="AD126" s="23"/>
      <c r="AE126" s="23"/>
      <c r="AF126" s="23"/>
      <c r="AG126" s="23"/>
      <c r="AH126" s="23"/>
      <c r="AI126" s="23"/>
      <c r="AJ126" s="23"/>
      <c r="AK126" s="23"/>
      <c r="AL126" s="23"/>
      <c r="AM126" s="23"/>
      <c r="AN126" s="23"/>
      <c r="AO126" s="23"/>
      <c r="AP126" s="120" t="s">
        <v>2222</v>
      </c>
    </row>
    <row r="127" customFormat="false" ht="51" hidden="false" customHeight="true" outlineLevel="0" collapsed="false">
      <c r="A127" s="127" t="s">
        <v>332</v>
      </c>
      <c r="B127" s="128" t="s">
        <v>347</v>
      </c>
      <c r="C127" s="108" t="s">
        <v>1326</v>
      </c>
      <c r="D127" s="107" t="s">
        <v>1327</v>
      </c>
      <c r="E127" s="120" t="n">
        <v>776</v>
      </c>
      <c r="F127" s="120" t="n">
        <v>1500</v>
      </c>
      <c r="G127" s="120" t="n">
        <v>70</v>
      </c>
      <c r="H127" s="120" t="n">
        <v>2</v>
      </c>
      <c r="I127" s="121" t="s">
        <v>2167</v>
      </c>
      <c r="J127" s="120" t="s">
        <v>264</v>
      </c>
      <c r="K127" s="120" t="s">
        <v>31</v>
      </c>
      <c r="L127" s="122" t="n">
        <v>220</v>
      </c>
      <c r="M127" s="215" t="n">
        <v>320</v>
      </c>
      <c r="N127" s="112" t="s">
        <v>31</v>
      </c>
      <c r="O127" s="120" t="s">
        <v>1644</v>
      </c>
      <c r="P127" s="120" t="s">
        <v>2101</v>
      </c>
      <c r="Q127" s="120" t="s">
        <v>1888</v>
      </c>
      <c r="R127" s="120" t="n">
        <v>30</v>
      </c>
      <c r="S127" s="120" t="s">
        <v>1889</v>
      </c>
      <c r="T127" s="120" t="n">
        <v>4</v>
      </c>
      <c r="U127" s="112" t="s">
        <v>2223</v>
      </c>
      <c r="V127" s="112" t="s">
        <v>21</v>
      </c>
      <c r="W127" s="112" t="s">
        <v>1629</v>
      </c>
      <c r="X127" s="112" t="s">
        <v>1891</v>
      </c>
      <c r="Y127" s="112" t="s">
        <v>1688</v>
      </c>
      <c r="AC127" s="112" t="s">
        <v>1941</v>
      </c>
      <c r="AD127" s="112" t="s">
        <v>21</v>
      </c>
    </row>
    <row r="128" s="123" customFormat="true" ht="38.25" hidden="false" customHeight="false" outlineLevel="0" collapsed="false">
      <c r="A128" s="108" t="s">
        <v>332</v>
      </c>
      <c r="B128" s="108" t="s">
        <v>390</v>
      </c>
      <c r="C128" s="108" t="s">
        <v>1328</v>
      </c>
      <c r="D128" s="119" t="s">
        <v>1329</v>
      </c>
      <c r="E128" s="120" t="n">
        <v>6059</v>
      </c>
      <c r="F128" s="120" t="n">
        <v>3171</v>
      </c>
      <c r="G128" s="120" t="n">
        <v>378</v>
      </c>
      <c r="H128" s="120" t="s">
        <v>2224</v>
      </c>
      <c r="I128" s="121" t="s">
        <v>1915</v>
      </c>
      <c r="J128" s="120"/>
      <c r="K128" s="120" t="s">
        <v>21</v>
      </c>
      <c r="L128" s="122" t="n">
        <v>868.78</v>
      </c>
      <c r="M128" s="215" t="n">
        <v>150.12</v>
      </c>
      <c r="N128" s="23" t="s">
        <v>21</v>
      </c>
      <c r="O128" s="120" t="s">
        <v>1938</v>
      </c>
      <c r="P128" s="120"/>
      <c r="Q128" s="120" t="s">
        <v>1888</v>
      </c>
      <c r="R128" s="120" t="n">
        <v>80</v>
      </c>
      <c r="S128" s="120" t="s">
        <v>2197</v>
      </c>
      <c r="T128" s="120" t="n">
        <v>15</v>
      </c>
      <c r="U128" s="23" t="s">
        <v>2225</v>
      </c>
      <c r="V128" s="23" t="s">
        <v>21</v>
      </c>
      <c r="W128" s="23" t="s">
        <v>1907</v>
      </c>
      <c r="X128" s="23" t="s">
        <v>1891</v>
      </c>
      <c r="Y128" s="23" t="s">
        <v>1631</v>
      </c>
      <c r="Z128" s="23" t="s">
        <v>1632</v>
      </c>
      <c r="AA128" s="23"/>
      <c r="AB128" s="23"/>
      <c r="AC128" s="23"/>
      <c r="AD128" s="23"/>
      <c r="AE128" s="23"/>
      <c r="AF128" s="23"/>
      <c r="AG128" s="23"/>
      <c r="AH128" s="23"/>
      <c r="AI128" s="23"/>
      <c r="AJ128" s="23"/>
      <c r="AK128" s="23"/>
      <c r="AL128" s="23"/>
      <c r="AM128" s="23"/>
      <c r="AN128" s="23"/>
      <c r="AO128" s="23"/>
      <c r="AP128" s="23"/>
    </row>
    <row r="129" s="123" customFormat="true" ht="63.75" hidden="false" customHeight="true" outlineLevel="0" collapsed="false">
      <c r="A129" s="108" t="s">
        <v>332</v>
      </c>
      <c r="B129" s="108" t="s">
        <v>369</v>
      </c>
      <c r="C129" s="108" t="s">
        <v>1330</v>
      </c>
      <c r="D129" s="119" t="s">
        <v>1331</v>
      </c>
      <c r="E129" s="120" t="n">
        <v>11159</v>
      </c>
      <c r="F129" s="120" t="n">
        <v>4490</v>
      </c>
      <c r="G129" s="120" t="n">
        <v>254</v>
      </c>
      <c r="H129" s="120" t="s">
        <v>2226</v>
      </c>
      <c r="I129" s="120" t="s">
        <v>2062</v>
      </c>
      <c r="J129" s="120" t="s">
        <v>31</v>
      </c>
      <c r="K129" s="120" t="s">
        <v>21</v>
      </c>
      <c r="L129" s="122" t="n">
        <v>899.13</v>
      </c>
      <c r="M129" s="215" t="n">
        <v>235.61</v>
      </c>
      <c r="N129" s="120" t="s">
        <v>21</v>
      </c>
      <c r="O129" s="438" t="s">
        <v>1917</v>
      </c>
      <c r="P129" s="120"/>
      <c r="Q129" s="120" t="s">
        <v>1929</v>
      </c>
      <c r="R129" s="120" t="n">
        <v>350</v>
      </c>
      <c r="S129" s="120" t="s">
        <v>2180</v>
      </c>
      <c r="T129" s="120" t="n">
        <v>8</v>
      </c>
      <c r="U129" s="438" t="s">
        <v>2227</v>
      </c>
      <c r="V129" s="438" t="s">
        <v>21</v>
      </c>
      <c r="W129" s="438" t="s">
        <v>1687</v>
      </c>
      <c r="X129" s="438" t="s">
        <v>1891</v>
      </c>
      <c r="Y129" s="438" t="s">
        <v>1631</v>
      </c>
      <c r="Z129" s="438" t="s">
        <v>1632</v>
      </c>
      <c r="AC129" s="438"/>
      <c r="AP129" s="184" t="s">
        <v>2228</v>
      </c>
    </row>
    <row r="130" s="123" customFormat="true" ht="38.25" hidden="false" customHeight="false" outlineLevel="0" collapsed="false">
      <c r="A130" s="108" t="s">
        <v>332</v>
      </c>
      <c r="B130" s="108" t="s">
        <v>390</v>
      </c>
      <c r="C130" s="108" t="s">
        <v>1332</v>
      </c>
      <c r="D130" s="108" t="s">
        <v>1333</v>
      </c>
      <c r="E130" s="120" t="n">
        <v>476</v>
      </c>
      <c r="F130" s="120" t="n">
        <v>38</v>
      </c>
      <c r="G130" s="120" t="n">
        <v>28</v>
      </c>
      <c r="H130" s="120" t="s">
        <v>2229</v>
      </c>
      <c r="I130" s="121" t="s">
        <v>2167</v>
      </c>
      <c r="J130" s="120"/>
      <c r="K130" s="120"/>
      <c r="L130" s="122" t="n">
        <v>5.63</v>
      </c>
      <c r="M130" s="215" t="n">
        <v>11.1</v>
      </c>
      <c r="N130" s="23" t="s">
        <v>57</v>
      </c>
      <c r="O130" s="120"/>
      <c r="P130" s="120"/>
      <c r="Q130" s="120" t="s">
        <v>1888</v>
      </c>
      <c r="R130" s="120" t="n">
        <v>3.5</v>
      </c>
      <c r="S130" s="120" t="s">
        <v>2197</v>
      </c>
      <c r="T130" s="120" t="n">
        <v>1</v>
      </c>
      <c r="U130" s="23" t="s">
        <v>2230</v>
      </c>
      <c r="V130" s="23" t="s">
        <v>57</v>
      </c>
      <c r="W130" s="23"/>
      <c r="X130" s="23" t="s">
        <v>1891</v>
      </c>
      <c r="Y130" s="23" t="s">
        <v>2231</v>
      </c>
      <c r="Z130" s="23" t="s">
        <v>1632</v>
      </c>
      <c r="AA130" s="23"/>
      <c r="AB130" s="23"/>
      <c r="AC130" s="23"/>
      <c r="AD130" s="23"/>
      <c r="AE130" s="23"/>
      <c r="AF130" s="23"/>
      <c r="AG130" s="23"/>
      <c r="AH130" s="23"/>
      <c r="AI130" s="23"/>
      <c r="AJ130" s="23"/>
      <c r="AK130" s="23"/>
      <c r="AL130" s="23"/>
      <c r="AM130" s="23"/>
      <c r="AN130" s="23"/>
      <c r="AO130" s="23"/>
      <c r="AP130" s="10"/>
    </row>
    <row r="131" s="123" customFormat="true" ht="38.25" hidden="false" customHeight="true" outlineLevel="0" collapsed="false">
      <c r="A131" s="108" t="s">
        <v>332</v>
      </c>
      <c r="B131" s="108" t="s">
        <v>378</v>
      </c>
      <c r="C131" s="108" t="s">
        <v>1334</v>
      </c>
      <c r="D131" s="108" t="s">
        <v>1335</v>
      </c>
      <c r="E131" s="120" t="n">
        <v>76</v>
      </c>
      <c r="F131" s="120" t="n">
        <v>29</v>
      </c>
      <c r="G131" s="120" t="n">
        <v>2</v>
      </c>
      <c r="H131" s="120" t="s">
        <v>2232</v>
      </c>
      <c r="I131" s="121" t="s">
        <v>1625</v>
      </c>
      <c r="J131" s="120"/>
      <c r="K131" s="120" t="s">
        <v>21</v>
      </c>
      <c r="L131" s="122" t="n">
        <v>7.41</v>
      </c>
      <c r="M131" s="215"/>
      <c r="N131" s="120" t="s">
        <v>21</v>
      </c>
      <c r="O131" s="120" t="s">
        <v>1968</v>
      </c>
      <c r="P131" s="120"/>
      <c r="Q131" s="120" t="s">
        <v>1888</v>
      </c>
      <c r="R131" s="120" t="n">
        <v>16</v>
      </c>
      <c r="S131" s="120" t="s">
        <v>1628</v>
      </c>
      <c r="T131" s="120"/>
      <c r="U131" s="120"/>
      <c r="V131" s="120" t="s">
        <v>21</v>
      </c>
      <c r="W131" s="120" t="s">
        <v>1629</v>
      </c>
      <c r="X131" s="120" t="s">
        <v>1891</v>
      </c>
      <c r="Y131" s="121"/>
      <c r="Z131" s="120"/>
      <c r="AA131" s="23"/>
      <c r="AB131" s="23"/>
      <c r="AC131" s="23"/>
      <c r="AD131" s="23"/>
      <c r="AE131" s="23"/>
      <c r="AF131" s="23"/>
      <c r="AG131" s="23"/>
      <c r="AH131" s="23"/>
      <c r="AI131" s="23"/>
      <c r="AJ131" s="23"/>
      <c r="AK131" s="23"/>
      <c r="AL131" s="23"/>
      <c r="AM131" s="23"/>
      <c r="AN131" s="23"/>
      <c r="AO131" s="23"/>
      <c r="AP131" s="120"/>
    </row>
    <row r="132" s="123" customFormat="true" ht="38.25" hidden="false" customHeight="true" outlineLevel="0" collapsed="false">
      <c r="A132" s="108" t="s">
        <v>332</v>
      </c>
      <c r="B132" s="108" t="s">
        <v>352</v>
      </c>
      <c r="C132" s="108" t="s">
        <v>1336</v>
      </c>
      <c r="D132" s="108" t="s">
        <v>1337</v>
      </c>
      <c r="E132" s="120" t="n">
        <v>545</v>
      </c>
      <c r="F132" s="120"/>
      <c r="G132" s="120"/>
      <c r="H132" s="120" t="s">
        <v>2233</v>
      </c>
      <c r="I132" s="121" t="s">
        <v>1625</v>
      </c>
      <c r="J132" s="120"/>
      <c r="K132" s="120" t="s">
        <v>22</v>
      </c>
      <c r="L132" s="122" t="n">
        <v>13.75</v>
      </c>
      <c r="M132" s="215"/>
      <c r="N132" s="23" t="s">
        <v>22</v>
      </c>
      <c r="O132" s="120"/>
      <c r="P132" s="120"/>
      <c r="Q132" s="120"/>
      <c r="R132" s="120"/>
      <c r="S132" s="120"/>
      <c r="T132" s="120"/>
      <c r="U132" s="23"/>
      <c r="V132" s="23" t="s">
        <v>21</v>
      </c>
      <c r="W132" s="23" t="s">
        <v>1907</v>
      </c>
      <c r="X132" s="23" t="s">
        <v>2100</v>
      </c>
      <c r="Y132" s="23" t="s">
        <v>1631</v>
      </c>
      <c r="Z132" s="23" t="s">
        <v>1632</v>
      </c>
      <c r="AA132" s="23"/>
      <c r="AB132" s="23"/>
      <c r="AC132" s="23"/>
      <c r="AD132" s="23"/>
      <c r="AE132" s="23"/>
      <c r="AF132" s="23"/>
      <c r="AG132" s="23"/>
      <c r="AH132" s="23"/>
      <c r="AI132" s="23"/>
      <c r="AJ132" s="23"/>
      <c r="AK132" s="23"/>
      <c r="AL132" s="23"/>
      <c r="AM132" s="23"/>
      <c r="AN132" s="23"/>
      <c r="AO132" s="23"/>
      <c r="AP132" s="23"/>
    </row>
    <row r="133" s="123" customFormat="true" ht="38.25" hidden="false" customHeight="true" outlineLevel="0" collapsed="false">
      <c r="A133" s="108" t="s">
        <v>332</v>
      </c>
      <c r="B133" s="108" t="s">
        <v>378</v>
      </c>
      <c r="C133" s="108" t="s">
        <v>1338</v>
      </c>
      <c r="D133" s="108" t="s">
        <v>1339</v>
      </c>
      <c r="E133" s="120" t="n">
        <v>97</v>
      </c>
      <c r="F133" s="120" t="n">
        <v>73</v>
      </c>
      <c r="G133" s="120" t="n">
        <v>2</v>
      </c>
      <c r="H133" s="120" t="s">
        <v>2233</v>
      </c>
      <c r="I133" s="121" t="s">
        <v>1625</v>
      </c>
      <c r="J133" s="120"/>
      <c r="K133" s="120" t="s">
        <v>21</v>
      </c>
      <c r="L133" s="122" t="n">
        <v>16.53</v>
      </c>
      <c r="M133" s="215"/>
      <c r="N133" s="120" t="s">
        <v>21</v>
      </c>
      <c r="O133" s="120" t="s">
        <v>1968</v>
      </c>
      <c r="P133" s="120"/>
      <c r="Q133" s="120" t="s">
        <v>1888</v>
      </c>
      <c r="R133" s="120" t="n">
        <v>25</v>
      </c>
      <c r="S133" s="120" t="s">
        <v>1961</v>
      </c>
      <c r="T133" s="120" t="n">
        <v>1</v>
      </c>
      <c r="U133" s="120" t="n">
        <v>300</v>
      </c>
      <c r="V133" s="120" t="s">
        <v>21</v>
      </c>
      <c r="W133" s="120" t="s">
        <v>1907</v>
      </c>
      <c r="X133" s="120" t="s">
        <v>1891</v>
      </c>
      <c r="Y133" s="121"/>
      <c r="Z133" s="120"/>
      <c r="AA133" s="23"/>
      <c r="AB133" s="23"/>
      <c r="AC133" s="23"/>
      <c r="AD133" s="23"/>
      <c r="AE133" s="23"/>
      <c r="AF133" s="23"/>
      <c r="AG133" s="23"/>
      <c r="AH133" s="23"/>
      <c r="AI133" s="23"/>
      <c r="AJ133" s="23"/>
      <c r="AK133" s="23"/>
      <c r="AL133" s="23"/>
      <c r="AM133" s="23"/>
      <c r="AN133" s="23"/>
      <c r="AO133" s="23"/>
      <c r="AP133" s="23"/>
    </row>
    <row r="134" s="139" customFormat="true" ht="38.25" hidden="false" customHeight="true" outlineLevel="0" collapsed="false">
      <c r="A134" s="127" t="s">
        <v>332</v>
      </c>
      <c r="B134" s="128" t="s">
        <v>385</v>
      </c>
      <c r="C134" s="108" t="s">
        <v>1340</v>
      </c>
      <c r="D134" s="119" t="s">
        <v>1341</v>
      </c>
      <c r="E134" s="120" t="n">
        <v>1463</v>
      </c>
      <c r="F134" s="120" t="n">
        <v>866</v>
      </c>
      <c r="G134" s="120" t="n">
        <v>46</v>
      </c>
      <c r="H134" s="120" t="s">
        <v>2234</v>
      </c>
      <c r="I134" s="121" t="s">
        <v>1625</v>
      </c>
      <c r="J134" s="120" t="s">
        <v>2213</v>
      </c>
      <c r="K134" s="120" t="s">
        <v>21</v>
      </c>
      <c r="L134" s="122" t="n">
        <v>196.58</v>
      </c>
      <c r="M134" s="215" t="n">
        <v>1461.42</v>
      </c>
      <c r="N134" s="23" t="s">
        <v>21</v>
      </c>
      <c r="O134" s="120" t="s">
        <v>1917</v>
      </c>
      <c r="P134" s="120" t="s">
        <v>2064</v>
      </c>
      <c r="Q134" s="120" t="s">
        <v>1627</v>
      </c>
      <c r="R134" s="120" t="n">
        <v>45</v>
      </c>
      <c r="S134" s="120"/>
      <c r="T134" s="120" t="n">
        <v>4</v>
      </c>
      <c r="U134" s="120" t="s">
        <v>2235</v>
      </c>
      <c r="V134" s="23" t="s">
        <v>21</v>
      </c>
      <c r="W134" s="23" t="s">
        <v>1687</v>
      </c>
      <c r="X134" s="23" t="s">
        <v>1891</v>
      </c>
      <c r="Y134" s="23" t="s">
        <v>1631</v>
      </c>
      <c r="Z134" s="23" t="s">
        <v>21</v>
      </c>
      <c r="AA134" s="23" t="s">
        <v>1950</v>
      </c>
      <c r="AB134" s="23" t="s">
        <v>1963</v>
      </c>
      <c r="AC134" s="23" t="s">
        <v>1941</v>
      </c>
      <c r="AD134" s="23" t="s">
        <v>57</v>
      </c>
      <c r="AE134" s="23"/>
      <c r="AF134" s="23"/>
      <c r="AG134" s="23"/>
      <c r="AH134" s="23"/>
      <c r="AI134" s="23"/>
      <c r="AJ134" s="23"/>
      <c r="AK134" s="23"/>
      <c r="AL134" s="23"/>
      <c r="AM134" s="23"/>
      <c r="AN134" s="23"/>
      <c r="AO134" s="23"/>
      <c r="AP134" s="23"/>
    </row>
    <row r="135" s="123" customFormat="true" ht="255" hidden="false" customHeight="false" outlineLevel="0" collapsed="false">
      <c r="A135" s="108" t="s">
        <v>396</v>
      </c>
      <c r="B135" s="108" t="s">
        <v>397</v>
      </c>
      <c r="C135" s="108" t="s">
        <v>1342</v>
      </c>
      <c r="D135" s="119" t="s">
        <v>1343</v>
      </c>
      <c r="E135" s="120" t="n">
        <v>70078</v>
      </c>
      <c r="F135" s="120" t="n">
        <v>27416</v>
      </c>
      <c r="G135" s="120" t="n">
        <v>2240</v>
      </c>
      <c r="H135" s="120" t="s">
        <v>2236</v>
      </c>
      <c r="I135" s="121" t="s">
        <v>1625</v>
      </c>
      <c r="J135" s="120" t="s">
        <v>21</v>
      </c>
      <c r="K135" s="185" t="s">
        <v>21</v>
      </c>
      <c r="L135" s="122" t="n">
        <v>7460.16</v>
      </c>
      <c r="M135" s="215" t="n">
        <v>2372.69</v>
      </c>
      <c r="N135" s="23"/>
      <c r="O135" s="120"/>
      <c r="P135" s="120"/>
      <c r="Q135" s="120" t="s">
        <v>1888</v>
      </c>
      <c r="R135" s="120" t="n">
        <v>746</v>
      </c>
      <c r="S135" s="120" t="s">
        <v>1905</v>
      </c>
      <c r="T135" s="120" t="n">
        <v>7</v>
      </c>
      <c r="U135" s="23" t="n">
        <v>3300</v>
      </c>
      <c r="V135" s="23" t="s">
        <v>21</v>
      </c>
      <c r="W135" s="23" t="s">
        <v>1907</v>
      </c>
      <c r="X135" s="23" t="s">
        <v>1630</v>
      </c>
      <c r="Y135" s="23" t="s">
        <v>1688</v>
      </c>
      <c r="Z135" s="23" t="s">
        <v>21</v>
      </c>
      <c r="AA135" s="23" t="s">
        <v>1897</v>
      </c>
      <c r="AB135" s="23" t="s">
        <v>1898</v>
      </c>
      <c r="AC135" s="23" t="s">
        <v>1941</v>
      </c>
      <c r="AD135" s="23" t="s">
        <v>57</v>
      </c>
      <c r="AE135" s="23"/>
      <c r="AF135" s="23"/>
      <c r="AG135" s="23"/>
      <c r="AH135" s="23"/>
      <c r="AI135" s="23"/>
      <c r="AJ135" s="23"/>
      <c r="AK135" s="23"/>
      <c r="AL135" s="23"/>
      <c r="AM135" s="23"/>
      <c r="AN135" s="23"/>
      <c r="AO135" s="23" t="s">
        <v>2237</v>
      </c>
      <c r="AP135" s="23"/>
    </row>
    <row r="136" s="123" customFormat="true" ht="281.25" hidden="false" customHeight="false" outlineLevel="0" collapsed="false">
      <c r="A136" s="108" t="s">
        <v>396</v>
      </c>
      <c r="B136" s="108" t="s">
        <v>397</v>
      </c>
      <c r="C136" s="108" t="s">
        <v>1344</v>
      </c>
      <c r="D136" s="108" t="s">
        <v>1345</v>
      </c>
      <c r="E136" s="120" t="n">
        <v>21922</v>
      </c>
      <c r="F136" s="120" t="n">
        <v>8138</v>
      </c>
      <c r="G136" s="120" t="n">
        <v>655</v>
      </c>
      <c r="H136" s="120" t="s">
        <v>2238</v>
      </c>
      <c r="I136" s="121" t="s">
        <v>1625</v>
      </c>
      <c r="J136" s="120" t="s">
        <v>21</v>
      </c>
      <c r="K136" s="120" t="s">
        <v>21</v>
      </c>
      <c r="L136" s="122" t="n">
        <v>1947.43</v>
      </c>
      <c r="M136" s="215" t="n">
        <v>442.45</v>
      </c>
      <c r="N136" s="23"/>
      <c r="O136" s="120"/>
      <c r="P136" s="120"/>
      <c r="Q136" s="120" t="s">
        <v>1888</v>
      </c>
      <c r="R136" s="120" t="n">
        <v>321</v>
      </c>
      <c r="S136" s="120"/>
      <c r="T136" s="120" t="n">
        <v>1</v>
      </c>
      <c r="U136" s="23" t="n">
        <v>350</v>
      </c>
      <c r="V136" s="23" t="s">
        <v>21</v>
      </c>
      <c r="W136" s="23" t="s">
        <v>1907</v>
      </c>
      <c r="X136" s="23"/>
      <c r="Y136" s="23" t="s">
        <v>1688</v>
      </c>
      <c r="Z136" s="23" t="s">
        <v>21</v>
      </c>
      <c r="AA136" s="23" t="s">
        <v>1923</v>
      </c>
      <c r="AB136" s="23" t="s">
        <v>1924</v>
      </c>
      <c r="AC136" s="23" t="s">
        <v>1899</v>
      </c>
      <c r="AD136" s="23" t="s">
        <v>57</v>
      </c>
      <c r="AE136" s="23"/>
      <c r="AF136" s="23"/>
      <c r="AG136" s="23"/>
      <c r="AH136" s="23"/>
      <c r="AI136" s="23"/>
      <c r="AJ136" s="23"/>
      <c r="AK136" s="23"/>
      <c r="AL136" s="23"/>
      <c r="AM136" s="23"/>
      <c r="AN136" s="23"/>
      <c r="AO136" s="23" t="s">
        <v>2239</v>
      </c>
      <c r="AP136" s="23"/>
    </row>
    <row r="137" s="123" customFormat="true" ht="51" hidden="false" customHeight="true" outlineLevel="0" collapsed="false">
      <c r="A137" s="108" t="s">
        <v>405</v>
      </c>
      <c r="B137" s="108" t="s">
        <v>478</v>
      </c>
      <c r="C137" s="108" t="s">
        <v>1346</v>
      </c>
      <c r="D137" s="108" t="s">
        <v>1347</v>
      </c>
      <c r="E137" s="165" t="n">
        <v>185</v>
      </c>
      <c r="F137" s="121" t="n">
        <v>71</v>
      </c>
      <c r="G137" s="121" t="n">
        <v>5</v>
      </c>
      <c r="H137" s="120" t="s">
        <v>2240</v>
      </c>
      <c r="I137" s="121" t="s">
        <v>1625</v>
      </c>
      <c r="J137" s="120"/>
      <c r="K137" s="120" t="s">
        <v>21</v>
      </c>
      <c r="L137" s="125" t="n">
        <v>14.39</v>
      </c>
      <c r="M137" s="226" t="n">
        <v>0.44</v>
      </c>
      <c r="N137" s="69" t="s">
        <v>21</v>
      </c>
      <c r="O137" s="120" t="s">
        <v>1644</v>
      </c>
      <c r="P137" s="120"/>
      <c r="Q137" s="120" t="s">
        <v>1627</v>
      </c>
      <c r="R137" s="120" t="n">
        <v>5</v>
      </c>
      <c r="S137" s="120" t="s">
        <v>1889</v>
      </c>
      <c r="T137" s="120" t="s">
        <v>2241</v>
      </c>
      <c r="U137" s="120" t="s">
        <v>2241</v>
      </c>
      <c r="V137" s="120" t="s">
        <v>2241</v>
      </c>
      <c r="W137" s="120"/>
      <c r="X137" s="69" t="s">
        <v>1909</v>
      </c>
      <c r="Y137" s="69" t="s">
        <v>1896</v>
      </c>
      <c r="Z137" s="69" t="s">
        <v>21</v>
      </c>
      <c r="AA137" s="69" t="s">
        <v>1963</v>
      </c>
      <c r="AB137" s="69" t="s">
        <v>1920</v>
      </c>
      <c r="AC137" s="69" t="s">
        <v>1899</v>
      </c>
      <c r="AD137" s="69" t="s">
        <v>57</v>
      </c>
      <c r="AE137" s="23"/>
      <c r="AF137" s="23"/>
      <c r="AG137" s="23"/>
      <c r="AH137" s="23"/>
      <c r="AI137" s="23"/>
      <c r="AJ137" s="23"/>
      <c r="AK137" s="23"/>
      <c r="AL137" s="23"/>
      <c r="AM137" s="23"/>
      <c r="AN137" s="23"/>
      <c r="AO137" s="23"/>
      <c r="AP137" s="23"/>
    </row>
    <row r="138" s="123" customFormat="true" ht="51" hidden="false" customHeight="true" outlineLevel="0" collapsed="false">
      <c r="A138" s="108" t="s">
        <v>405</v>
      </c>
      <c r="B138" s="108" t="s">
        <v>478</v>
      </c>
      <c r="C138" s="108" t="s">
        <v>1348</v>
      </c>
      <c r="D138" s="119" t="s">
        <v>1349</v>
      </c>
      <c r="E138" s="165" t="n">
        <v>8531</v>
      </c>
      <c r="F138" s="121" t="n">
        <v>3281</v>
      </c>
      <c r="G138" s="121" t="n">
        <v>322</v>
      </c>
      <c r="H138" s="120" t="s">
        <v>2242</v>
      </c>
      <c r="I138" s="121" t="s">
        <v>1625</v>
      </c>
      <c r="J138" s="120"/>
      <c r="K138" s="120" t="s">
        <v>21</v>
      </c>
      <c r="L138" s="125" t="n">
        <v>764.65</v>
      </c>
      <c r="M138" s="226" t="n">
        <v>616.68</v>
      </c>
      <c r="N138" s="69" t="s">
        <v>57</v>
      </c>
      <c r="O138" s="120"/>
      <c r="P138" s="120"/>
      <c r="Q138" s="120" t="s">
        <v>1627</v>
      </c>
      <c r="R138" s="120" t="n">
        <v>105</v>
      </c>
      <c r="S138" s="120" t="s">
        <v>1628</v>
      </c>
      <c r="T138" s="120" t="n">
        <v>1</v>
      </c>
      <c r="U138" s="69" t="s">
        <v>2243</v>
      </c>
      <c r="V138" s="69" t="s">
        <v>21</v>
      </c>
      <c r="W138" s="69" t="s">
        <v>1687</v>
      </c>
      <c r="X138" s="69" t="s">
        <v>1909</v>
      </c>
      <c r="Y138" s="69" t="s">
        <v>1631</v>
      </c>
      <c r="Z138" s="69" t="s">
        <v>21</v>
      </c>
      <c r="AA138" s="69" t="s">
        <v>1963</v>
      </c>
      <c r="AB138" s="69" t="s">
        <v>1920</v>
      </c>
      <c r="AC138" s="69" t="s">
        <v>1899</v>
      </c>
      <c r="AD138" s="69" t="s">
        <v>57</v>
      </c>
      <c r="AE138" s="23"/>
      <c r="AF138" s="23"/>
      <c r="AG138" s="23"/>
      <c r="AH138" s="23"/>
      <c r="AI138" s="23"/>
      <c r="AJ138" s="23"/>
      <c r="AK138" s="23"/>
      <c r="AL138" s="23"/>
      <c r="AM138" s="23"/>
      <c r="AN138" s="23"/>
      <c r="AO138" s="23"/>
      <c r="AP138" s="23"/>
    </row>
    <row r="139" s="136" customFormat="true" ht="51" hidden="false" customHeight="true" outlineLevel="0" collapsed="false">
      <c r="A139" s="108" t="s">
        <v>405</v>
      </c>
      <c r="B139" s="69" t="s">
        <v>478</v>
      </c>
      <c r="C139" s="69" t="s">
        <v>1350</v>
      </c>
      <c r="D139" s="149" t="s">
        <v>1351</v>
      </c>
      <c r="E139" s="165" t="n">
        <v>5699</v>
      </c>
      <c r="F139" s="121" t="n">
        <v>2192</v>
      </c>
      <c r="G139" s="121" t="n">
        <v>175</v>
      </c>
      <c r="H139" s="121" t="s">
        <v>2244</v>
      </c>
      <c r="I139" s="121" t="s">
        <v>1625</v>
      </c>
      <c r="J139" s="121"/>
      <c r="K139" s="121" t="s">
        <v>21</v>
      </c>
      <c r="L139" s="125" t="n">
        <v>423.79</v>
      </c>
      <c r="M139" s="226" t="n">
        <v>113.82</v>
      </c>
      <c r="N139" s="69" t="s">
        <v>21</v>
      </c>
      <c r="O139" s="121" t="s">
        <v>2245</v>
      </c>
      <c r="P139" s="121"/>
      <c r="Q139" s="121" t="s">
        <v>1627</v>
      </c>
      <c r="R139" s="121" t="n">
        <v>127</v>
      </c>
      <c r="S139" s="121" t="s">
        <v>1628</v>
      </c>
      <c r="T139" s="121" t="n">
        <v>1</v>
      </c>
      <c r="U139" s="69" t="s">
        <v>2246</v>
      </c>
      <c r="V139" s="69" t="s">
        <v>21</v>
      </c>
      <c r="W139" s="69" t="s">
        <v>1687</v>
      </c>
      <c r="X139" s="69" t="s">
        <v>1909</v>
      </c>
      <c r="Y139" s="69" t="s">
        <v>1631</v>
      </c>
      <c r="Z139" s="69" t="s">
        <v>21</v>
      </c>
      <c r="AA139" s="69" t="s">
        <v>1963</v>
      </c>
      <c r="AB139" s="69" t="s">
        <v>1920</v>
      </c>
      <c r="AC139" s="69" t="s">
        <v>1899</v>
      </c>
      <c r="AD139" s="69" t="s">
        <v>57</v>
      </c>
      <c r="AE139" s="23"/>
      <c r="AF139" s="23"/>
      <c r="AG139" s="23"/>
      <c r="AH139" s="23"/>
      <c r="AI139" s="23"/>
      <c r="AJ139" s="23"/>
      <c r="AK139" s="23"/>
      <c r="AL139" s="23"/>
      <c r="AM139" s="23"/>
      <c r="AN139" s="23"/>
      <c r="AO139" s="23"/>
      <c r="AP139" s="23"/>
    </row>
    <row r="140" s="136" customFormat="true" ht="89.25" hidden="false" customHeight="true" outlineLevel="0" collapsed="false">
      <c r="A140" s="108" t="s">
        <v>405</v>
      </c>
      <c r="B140" s="69" t="s">
        <v>478</v>
      </c>
      <c r="C140" s="69" t="s">
        <v>1352</v>
      </c>
      <c r="D140" s="119" t="s">
        <v>1353</v>
      </c>
      <c r="E140" s="165" t="n">
        <v>4155</v>
      </c>
      <c r="F140" s="121" t="n">
        <v>1598</v>
      </c>
      <c r="G140" s="121" t="n">
        <v>62</v>
      </c>
      <c r="H140" s="121" t="s">
        <v>2247</v>
      </c>
      <c r="I140" s="121" t="s">
        <v>1625</v>
      </c>
      <c r="J140" s="121"/>
      <c r="K140" s="121" t="s">
        <v>21</v>
      </c>
      <c r="L140" s="125" t="n">
        <v>203.51</v>
      </c>
      <c r="M140" s="226" t="n">
        <v>36.87</v>
      </c>
      <c r="N140" s="69" t="s">
        <v>21</v>
      </c>
      <c r="O140" s="121" t="s">
        <v>2245</v>
      </c>
      <c r="P140" s="121"/>
      <c r="Q140" s="121" t="s">
        <v>1627</v>
      </c>
      <c r="R140" s="121" t="n">
        <v>100</v>
      </c>
      <c r="S140" s="121" t="s">
        <v>1628</v>
      </c>
      <c r="T140" s="121" t="n">
        <v>4</v>
      </c>
      <c r="U140" s="69" t="s">
        <v>2248</v>
      </c>
      <c r="V140" s="69" t="s">
        <v>21</v>
      </c>
      <c r="W140" s="69" t="s">
        <v>1687</v>
      </c>
      <c r="X140" s="69" t="s">
        <v>1909</v>
      </c>
      <c r="Y140" s="69" t="s">
        <v>1631</v>
      </c>
      <c r="Z140" s="69" t="s">
        <v>21</v>
      </c>
      <c r="AA140" s="69" t="s">
        <v>1963</v>
      </c>
      <c r="AB140" s="69" t="s">
        <v>1920</v>
      </c>
      <c r="AC140" s="69" t="s">
        <v>1899</v>
      </c>
      <c r="AD140" s="69" t="s">
        <v>57</v>
      </c>
      <c r="AE140" s="23"/>
      <c r="AF140" s="23"/>
      <c r="AG140" s="23"/>
      <c r="AH140" s="23"/>
      <c r="AI140" s="23"/>
      <c r="AJ140" s="23"/>
      <c r="AK140" s="23"/>
      <c r="AL140" s="23"/>
      <c r="AM140" s="23"/>
      <c r="AN140" s="23"/>
      <c r="AO140" s="23"/>
      <c r="AP140" s="23"/>
    </row>
    <row r="141" s="134" customFormat="true" ht="38.25" hidden="false" customHeight="true" outlineLevel="0" collapsed="false">
      <c r="A141" s="69" t="s">
        <v>405</v>
      </c>
      <c r="B141" s="69" t="s">
        <v>469</v>
      </c>
      <c r="C141" s="69" t="s">
        <v>1354</v>
      </c>
      <c r="D141" s="186" t="s">
        <v>1355</v>
      </c>
      <c r="E141" s="121" t="n">
        <v>11309</v>
      </c>
      <c r="F141" s="121" t="n">
        <v>4312</v>
      </c>
      <c r="G141" s="121" t="n">
        <v>250</v>
      </c>
      <c r="H141" s="121" t="s">
        <v>2249</v>
      </c>
      <c r="I141" s="121" t="s">
        <v>1915</v>
      </c>
      <c r="J141" s="121" t="s">
        <v>264</v>
      </c>
      <c r="K141" s="121" t="s">
        <v>21</v>
      </c>
      <c r="L141" s="125" t="n">
        <v>104.3</v>
      </c>
      <c r="M141" s="226" t="n">
        <v>146</v>
      </c>
      <c r="N141" s="23" t="s">
        <v>21</v>
      </c>
      <c r="O141" s="121" t="s">
        <v>1956</v>
      </c>
      <c r="P141" s="121"/>
      <c r="Q141" s="121" t="s">
        <v>1627</v>
      </c>
      <c r="R141" s="121" t="n">
        <v>122</v>
      </c>
      <c r="S141" s="121" t="s">
        <v>1905</v>
      </c>
      <c r="T141" s="121" t="n">
        <v>1</v>
      </c>
      <c r="U141" s="23" t="s">
        <v>2117</v>
      </c>
      <c r="V141" s="23" t="s">
        <v>21</v>
      </c>
      <c r="W141" s="23" t="s">
        <v>1907</v>
      </c>
      <c r="X141" s="23" t="s">
        <v>1909</v>
      </c>
      <c r="Y141" s="23" t="s">
        <v>1688</v>
      </c>
      <c r="Z141" s="23" t="s">
        <v>21</v>
      </c>
      <c r="AA141" s="23" t="s">
        <v>1897</v>
      </c>
      <c r="AB141" s="23" t="s">
        <v>2250</v>
      </c>
      <c r="AC141" s="23" t="s">
        <v>1941</v>
      </c>
      <c r="AD141" s="23" t="s">
        <v>57</v>
      </c>
      <c r="AE141" s="23"/>
      <c r="AF141" s="23"/>
      <c r="AG141" s="23"/>
      <c r="AH141" s="23"/>
      <c r="AI141" s="23"/>
      <c r="AJ141" s="23"/>
      <c r="AK141" s="23"/>
      <c r="AL141" s="23"/>
      <c r="AM141" s="23"/>
      <c r="AN141" s="23"/>
      <c r="AO141" s="23"/>
      <c r="AP141" s="23"/>
    </row>
    <row r="142" s="123" customFormat="true" ht="51" hidden="false" customHeight="true" outlineLevel="0" collapsed="false">
      <c r="A142" s="108" t="s">
        <v>405</v>
      </c>
      <c r="B142" s="108" t="s">
        <v>486</v>
      </c>
      <c r="C142" s="108" t="s">
        <v>1356</v>
      </c>
      <c r="D142" s="108" t="s">
        <v>1357</v>
      </c>
      <c r="E142" s="120" t="n">
        <v>11050</v>
      </c>
      <c r="F142" s="120" t="n">
        <v>3215</v>
      </c>
      <c r="G142" s="120" t="n">
        <v>107</v>
      </c>
      <c r="H142" s="120" t="s">
        <v>2251</v>
      </c>
      <c r="I142" s="121" t="s">
        <v>1625</v>
      </c>
      <c r="J142" s="120"/>
      <c r="K142" s="120" t="s">
        <v>21</v>
      </c>
      <c r="L142" s="122" t="n">
        <v>840.84</v>
      </c>
      <c r="M142" s="215" t="n">
        <v>103.11</v>
      </c>
      <c r="N142" s="23" t="s">
        <v>57</v>
      </c>
      <c r="O142" s="120"/>
      <c r="P142" s="120"/>
      <c r="Q142" s="120"/>
      <c r="R142" s="120" t="n">
        <v>67</v>
      </c>
      <c r="S142" s="120" t="s">
        <v>1657</v>
      </c>
      <c r="T142" s="120" t="s">
        <v>2252</v>
      </c>
      <c r="U142" s="23" t="s">
        <v>2253</v>
      </c>
      <c r="V142" s="23" t="s">
        <v>57</v>
      </c>
      <c r="W142" s="23"/>
      <c r="X142" s="23" t="s">
        <v>1891</v>
      </c>
      <c r="Y142" s="23" t="s">
        <v>1645</v>
      </c>
      <c r="Z142" s="23"/>
      <c r="AA142" s="23"/>
      <c r="AB142" s="23"/>
      <c r="AC142" s="23"/>
      <c r="AD142" s="23" t="s">
        <v>21</v>
      </c>
      <c r="AE142" s="23" t="s">
        <v>1646</v>
      </c>
      <c r="AF142" s="23"/>
      <c r="AG142" s="23" t="s">
        <v>2254</v>
      </c>
      <c r="AH142" s="23"/>
      <c r="AI142" s="23"/>
      <c r="AJ142" s="23" t="s">
        <v>2255</v>
      </c>
      <c r="AK142" s="23" t="s">
        <v>2256</v>
      </c>
      <c r="AL142" s="23" t="n">
        <v>11</v>
      </c>
      <c r="AM142" s="23" t="n">
        <v>32</v>
      </c>
      <c r="AN142" s="23" t="n">
        <v>38.6</v>
      </c>
      <c r="AO142" s="23" t="s">
        <v>2257</v>
      </c>
      <c r="AP142" s="23"/>
    </row>
    <row r="143" s="123" customFormat="true" ht="56.25" hidden="false" customHeight="true" outlineLevel="0" collapsed="false">
      <c r="A143" s="108" t="s">
        <v>405</v>
      </c>
      <c r="B143" s="108" t="s">
        <v>415</v>
      </c>
      <c r="C143" s="108" t="s">
        <v>1358</v>
      </c>
      <c r="D143" s="108" t="s">
        <v>1359</v>
      </c>
      <c r="E143" s="120" t="n">
        <v>5347</v>
      </c>
      <c r="F143" s="120" t="n">
        <v>3075</v>
      </c>
      <c r="G143" s="120" t="n">
        <v>96</v>
      </c>
      <c r="H143" s="120" t="s">
        <v>2258</v>
      </c>
      <c r="I143" s="121" t="s">
        <v>1625</v>
      </c>
      <c r="J143" s="120" t="s">
        <v>57</v>
      </c>
      <c r="K143" s="120" t="s">
        <v>21</v>
      </c>
      <c r="L143" s="122" t="n">
        <v>569</v>
      </c>
      <c r="M143" s="215" t="n">
        <v>62</v>
      </c>
      <c r="N143" s="23" t="s">
        <v>21</v>
      </c>
      <c r="O143" s="120" t="s">
        <v>1938</v>
      </c>
      <c r="P143" s="120" t="s">
        <v>57</v>
      </c>
      <c r="Q143" s="120" t="s">
        <v>1627</v>
      </c>
      <c r="R143" s="120" t="n">
        <v>76</v>
      </c>
      <c r="S143" s="120" t="s">
        <v>1657</v>
      </c>
      <c r="T143" s="120" t="n">
        <v>1</v>
      </c>
      <c r="U143" s="23" t="s">
        <v>2259</v>
      </c>
      <c r="V143" s="23" t="s">
        <v>21</v>
      </c>
      <c r="W143" s="23" t="s">
        <v>1687</v>
      </c>
      <c r="X143" s="23" t="s">
        <v>1891</v>
      </c>
      <c r="Y143" s="23" t="s">
        <v>1631</v>
      </c>
      <c r="Z143" s="23" t="s">
        <v>21</v>
      </c>
      <c r="AA143" s="23" t="s">
        <v>1950</v>
      </c>
      <c r="AB143" s="23" t="s">
        <v>1930</v>
      </c>
      <c r="AC143" s="23"/>
      <c r="AD143" s="23" t="s">
        <v>21</v>
      </c>
      <c r="AE143" s="23" t="s">
        <v>1646</v>
      </c>
      <c r="AF143" s="23"/>
      <c r="AG143" s="23" t="s">
        <v>2260</v>
      </c>
      <c r="AH143" s="23" t="s">
        <v>1983</v>
      </c>
      <c r="AI143" s="23" t="s">
        <v>2261</v>
      </c>
      <c r="AJ143" s="23"/>
      <c r="AK143" s="23" t="n">
        <v>50</v>
      </c>
      <c r="AL143" s="23" t="n">
        <v>5</v>
      </c>
      <c r="AM143" s="23" t="n">
        <v>25</v>
      </c>
      <c r="AN143" s="23" t="n">
        <v>25</v>
      </c>
      <c r="AO143" s="23" t="s">
        <v>2262</v>
      </c>
      <c r="AP143" s="23" t="s">
        <v>2263</v>
      </c>
    </row>
    <row r="144" s="123" customFormat="true" ht="56.25" hidden="false" customHeight="true" outlineLevel="0" collapsed="false">
      <c r="A144" s="108" t="s">
        <v>405</v>
      </c>
      <c r="B144" s="108" t="s">
        <v>415</v>
      </c>
      <c r="C144" s="108" t="s">
        <v>1360</v>
      </c>
      <c r="D144" s="108" t="s">
        <v>1361</v>
      </c>
      <c r="E144" s="120" t="n">
        <v>1961</v>
      </c>
      <c r="F144" s="120" t="n">
        <v>726</v>
      </c>
      <c r="G144" s="120" t="n">
        <v>25</v>
      </c>
      <c r="H144" s="120" t="s">
        <v>2264</v>
      </c>
      <c r="I144" s="121" t="s">
        <v>1625</v>
      </c>
      <c r="J144" s="120" t="s">
        <v>2265</v>
      </c>
      <c r="K144" s="120" t="s">
        <v>21</v>
      </c>
      <c r="L144" s="122" t="n">
        <v>166</v>
      </c>
      <c r="M144" s="215" t="n">
        <v>6</v>
      </c>
      <c r="N144" s="23" t="s">
        <v>21</v>
      </c>
      <c r="O144" s="120" t="s">
        <v>1938</v>
      </c>
      <c r="P144" s="120" t="s">
        <v>57</v>
      </c>
      <c r="Q144" s="120" t="s">
        <v>1627</v>
      </c>
      <c r="R144" s="120" t="n">
        <v>27.5</v>
      </c>
      <c r="S144" s="120" t="s">
        <v>1657</v>
      </c>
      <c r="T144" s="120"/>
      <c r="U144" s="23"/>
      <c r="V144" s="23" t="s">
        <v>21</v>
      </c>
      <c r="W144" s="23" t="s">
        <v>1687</v>
      </c>
      <c r="X144" s="23" t="s">
        <v>1891</v>
      </c>
      <c r="Y144" s="23" t="s">
        <v>1631</v>
      </c>
      <c r="Z144" s="23" t="s">
        <v>21</v>
      </c>
      <c r="AA144" s="23" t="s">
        <v>1950</v>
      </c>
      <c r="AB144" s="23" t="s">
        <v>1930</v>
      </c>
      <c r="AC144" s="23"/>
      <c r="AD144" s="23" t="s">
        <v>21</v>
      </c>
      <c r="AE144" s="23" t="s">
        <v>1646</v>
      </c>
      <c r="AF144" s="23"/>
      <c r="AG144" s="23" t="s">
        <v>2266</v>
      </c>
      <c r="AH144" s="23"/>
      <c r="AI144" s="23"/>
      <c r="AJ144" s="23"/>
      <c r="AK144" s="23"/>
      <c r="AL144" s="23"/>
      <c r="AM144" s="23"/>
      <c r="AN144" s="23"/>
      <c r="AO144" s="23" t="s">
        <v>2267</v>
      </c>
      <c r="AP144" s="23"/>
    </row>
    <row r="145" s="139" customFormat="true" ht="51" hidden="false" customHeight="true" outlineLevel="0" collapsed="false">
      <c r="A145" s="127" t="s">
        <v>405</v>
      </c>
      <c r="B145" s="128" t="s">
        <v>425</v>
      </c>
      <c r="C145" s="108" t="s">
        <v>1362</v>
      </c>
      <c r="D145" s="119" t="s">
        <v>1363</v>
      </c>
      <c r="E145" s="120" t="n">
        <v>14486</v>
      </c>
      <c r="F145" s="120" t="n">
        <v>4476</v>
      </c>
      <c r="G145" s="120" t="n">
        <v>295</v>
      </c>
      <c r="H145" s="120" t="s">
        <v>2268</v>
      </c>
      <c r="I145" s="121" t="s">
        <v>1625</v>
      </c>
      <c r="J145" s="120" t="s">
        <v>2269</v>
      </c>
      <c r="K145" s="120" t="s">
        <v>21</v>
      </c>
      <c r="L145" s="122" t="n">
        <v>1344</v>
      </c>
      <c r="M145" s="215" t="n">
        <v>256</v>
      </c>
      <c r="N145" s="69" t="s">
        <v>21</v>
      </c>
      <c r="O145" s="120" t="s">
        <v>1644</v>
      </c>
      <c r="P145" s="120"/>
      <c r="Q145" s="120" t="s">
        <v>1627</v>
      </c>
      <c r="R145" s="120" t="n">
        <v>177.8</v>
      </c>
      <c r="S145" s="120" t="s">
        <v>1628</v>
      </c>
      <c r="T145" s="120" t="n">
        <v>2</v>
      </c>
      <c r="U145" s="69" t="s">
        <v>2270</v>
      </c>
      <c r="V145" s="69" t="s">
        <v>21</v>
      </c>
      <c r="W145" s="69" t="s">
        <v>1687</v>
      </c>
      <c r="X145" s="69" t="s">
        <v>1891</v>
      </c>
      <c r="Y145" s="69" t="s">
        <v>1631</v>
      </c>
      <c r="Z145" s="69" t="s">
        <v>21</v>
      </c>
      <c r="AA145" s="69" t="s">
        <v>2090</v>
      </c>
      <c r="AB145" s="69" t="s">
        <v>1898</v>
      </c>
      <c r="AC145" s="69" t="s">
        <v>1941</v>
      </c>
      <c r="AD145" s="69" t="s">
        <v>57</v>
      </c>
      <c r="AE145" s="69"/>
      <c r="AF145" s="69"/>
      <c r="AG145" s="69"/>
      <c r="AH145" s="69"/>
      <c r="AI145" s="23"/>
      <c r="AJ145" s="23"/>
      <c r="AK145" s="23"/>
      <c r="AL145" s="23"/>
      <c r="AM145" s="23"/>
      <c r="AN145" s="23"/>
      <c r="AO145" s="23"/>
      <c r="AP145" s="23"/>
    </row>
    <row r="146" s="123" customFormat="true" ht="38.25" hidden="false" customHeight="true" outlineLevel="0" collapsed="false">
      <c r="A146" s="108" t="s">
        <v>405</v>
      </c>
      <c r="B146" s="108" t="s">
        <v>442</v>
      </c>
      <c r="C146" s="108" t="s">
        <v>1364</v>
      </c>
      <c r="D146" s="119" t="s">
        <v>1365</v>
      </c>
      <c r="E146" s="120" t="n">
        <v>13323</v>
      </c>
      <c r="F146" s="120" t="n">
        <v>3751</v>
      </c>
      <c r="G146" s="120" t="n">
        <v>255</v>
      </c>
      <c r="H146" s="120" t="s">
        <v>2271</v>
      </c>
      <c r="I146" s="121" t="s">
        <v>1625</v>
      </c>
      <c r="J146" s="120"/>
      <c r="K146" s="120" t="s">
        <v>21</v>
      </c>
      <c r="L146" s="122" t="n">
        <v>865.5</v>
      </c>
      <c r="M146" s="215" t="n">
        <v>204.5</v>
      </c>
      <c r="N146" s="23" t="s">
        <v>21</v>
      </c>
      <c r="O146" s="120" t="s">
        <v>2272</v>
      </c>
      <c r="P146" s="120"/>
      <c r="Q146" s="120" t="s">
        <v>1627</v>
      </c>
      <c r="R146" s="120" t="n">
        <v>180</v>
      </c>
      <c r="S146" s="120" t="s">
        <v>1628</v>
      </c>
      <c r="T146" s="120" t="n">
        <v>1</v>
      </c>
      <c r="U146" s="23" t="s">
        <v>1890</v>
      </c>
      <c r="V146" s="23" t="s">
        <v>21</v>
      </c>
      <c r="W146" s="23" t="s">
        <v>1907</v>
      </c>
      <c r="X146" s="23" t="s">
        <v>1891</v>
      </c>
      <c r="Y146" s="23" t="s">
        <v>1631</v>
      </c>
      <c r="Z146" s="23" t="s">
        <v>1632</v>
      </c>
      <c r="AA146" s="23"/>
      <c r="AB146" s="23"/>
      <c r="AC146" s="23"/>
      <c r="AD146" s="23"/>
      <c r="AE146" s="23"/>
      <c r="AF146" s="23"/>
      <c r="AG146" s="23"/>
      <c r="AH146" s="23"/>
      <c r="AI146" s="23"/>
      <c r="AJ146" s="23"/>
      <c r="AK146" s="23"/>
      <c r="AL146" s="23"/>
      <c r="AM146" s="23"/>
      <c r="AN146" s="23"/>
      <c r="AO146" s="23"/>
      <c r="AP146" s="23"/>
    </row>
    <row r="147" s="123" customFormat="true" ht="150" hidden="false" customHeight="true" outlineLevel="0" collapsed="false">
      <c r="A147" s="108" t="s">
        <v>405</v>
      </c>
      <c r="B147" s="108" t="s">
        <v>1104</v>
      </c>
      <c r="C147" s="108" t="s">
        <v>1366</v>
      </c>
      <c r="D147" s="108" t="s">
        <v>1367</v>
      </c>
      <c r="E147" s="120" t="n">
        <v>198</v>
      </c>
      <c r="F147" s="120" t="n">
        <v>74</v>
      </c>
      <c r="G147" s="120" t="n">
        <v>13</v>
      </c>
      <c r="H147" s="120" t="s">
        <v>2273</v>
      </c>
      <c r="I147" s="121" t="s">
        <v>1625</v>
      </c>
      <c r="J147" s="120" t="s">
        <v>2274</v>
      </c>
      <c r="K147" s="120" t="s">
        <v>21</v>
      </c>
      <c r="L147" s="122" t="n">
        <v>16.4</v>
      </c>
      <c r="M147" s="215" t="n">
        <v>2.1</v>
      </c>
      <c r="N147" s="23" t="s">
        <v>57</v>
      </c>
      <c r="O147" s="120"/>
      <c r="P147" s="120"/>
      <c r="Q147" s="120" t="s">
        <v>1627</v>
      </c>
      <c r="R147" s="120" t="n">
        <v>7</v>
      </c>
      <c r="S147" s="120" t="s">
        <v>1628</v>
      </c>
      <c r="T147" s="120" t="n">
        <v>0</v>
      </c>
      <c r="U147" s="23" t="n">
        <v>0</v>
      </c>
      <c r="V147" s="23" t="s">
        <v>21</v>
      </c>
      <c r="W147" s="23" t="s">
        <v>1917</v>
      </c>
      <c r="X147" s="23" t="s">
        <v>1891</v>
      </c>
      <c r="Y147" s="23" t="s">
        <v>1892</v>
      </c>
      <c r="Z147" s="23" t="s">
        <v>21</v>
      </c>
      <c r="AA147" s="23" t="s">
        <v>2275</v>
      </c>
      <c r="AB147" s="23" t="s">
        <v>1930</v>
      </c>
      <c r="AC147" s="23" t="s">
        <v>2276</v>
      </c>
      <c r="AD147" s="23" t="s">
        <v>57</v>
      </c>
      <c r="AE147" s="23"/>
      <c r="AF147" s="23"/>
      <c r="AG147" s="23"/>
      <c r="AH147" s="23"/>
      <c r="AI147" s="23"/>
      <c r="AJ147" s="23"/>
      <c r="AK147" s="23"/>
      <c r="AL147" s="23"/>
      <c r="AM147" s="23"/>
      <c r="AN147" s="23"/>
      <c r="AO147" s="23"/>
      <c r="AP147" s="133" t="s">
        <v>2277</v>
      </c>
    </row>
    <row r="148" s="123" customFormat="true" ht="63.75" hidden="false" customHeight="true" outlineLevel="0" collapsed="false">
      <c r="A148" s="108" t="s">
        <v>405</v>
      </c>
      <c r="B148" s="108" t="s">
        <v>1104</v>
      </c>
      <c r="C148" s="108" t="s">
        <v>1368</v>
      </c>
      <c r="D148" s="155" t="s">
        <v>1369</v>
      </c>
      <c r="E148" s="120" t="n">
        <v>210</v>
      </c>
      <c r="F148" s="120" t="n">
        <v>136</v>
      </c>
      <c r="G148" s="120" t="n">
        <v>17</v>
      </c>
      <c r="H148" s="120" t="s">
        <v>2278</v>
      </c>
      <c r="I148" s="121" t="s">
        <v>1625</v>
      </c>
      <c r="J148" s="120" t="s">
        <v>2274</v>
      </c>
      <c r="K148" s="120" t="s">
        <v>21</v>
      </c>
      <c r="L148" s="122" t="n">
        <v>20.2</v>
      </c>
      <c r="M148" s="215" t="n">
        <v>9</v>
      </c>
      <c r="N148" s="23" t="s">
        <v>21</v>
      </c>
      <c r="O148" s="120" t="s">
        <v>2279</v>
      </c>
      <c r="P148" s="120"/>
      <c r="Q148" s="120" t="s">
        <v>1627</v>
      </c>
      <c r="R148" s="120" t="n">
        <v>24.5</v>
      </c>
      <c r="S148" s="120" t="s">
        <v>1889</v>
      </c>
      <c r="T148" s="120" t="n">
        <v>2</v>
      </c>
      <c r="U148" s="23" t="s">
        <v>2280</v>
      </c>
      <c r="V148" s="23" t="s">
        <v>21</v>
      </c>
      <c r="W148" s="23" t="s">
        <v>1629</v>
      </c>
      <c r="X148" s="23" t="s">
        <v>1891</v>
      </c>
      <c r="Y148" s="23" t="s">
        <v>1892</v>
      </c>
      <c r="Z148" s="23" t="s">
        <v>1632</v>
      </c>
      <c r="AA148" s="23" t="s">
        <v>1691</v>
      </c>
      <c r="AB148" s="23" t="s">
        <v>1930</v>
      </c>
      <c r="AC148" s="23"/>
      <c r="AD148" s="23" t="s">
        <v>57</v>
      </c>
      <c r="AE148" s="23"/>
      <c r="AF148" s="23"/>
      <c r="AG148" s="23"/>
      <c r="AH148" s="23"/>
      <c r="AI148" s="23"/>
      <c r="AJ148" s="23"/>
      <c r="AK148" s="23"/>
      <c r="AL148" s="23"/>
      <c r="AM148" s="23"/>
      <c r="AN148" s="23"/>
      <c r="AO148" s="23"/>
      <c r="AP148" s="23" t="s">
        <v>57</v>
      </c>
      <c r="AQ148" s="133"/>
    </row>
    <row r="149" s="123" customFormat="true" ht="76.5" hidden="false" customHeight="true" outlineLevel="0" collapsed="false">
      <c r="A149" s="108" t="s">
        <v>405</v>
      </c>
      <c r="B149" s="108" t="s">
        <v>1104</v>
      </c>
      <c r="C149" s="108" t="s">
        <v>1370</v>
      </c>
      <c r="D149" s="108" t="s">
        <v>1371</v>
      </c>
      <c r="E149" s="120" t="n">
        <v>3856</v>
      </c>
      <c r="F149" s="120" t="n">
        <v>1407</v>
      </c>
      <c r="G149" s="120" t="n">
        <v>98</v>
      </c>
      <c r="H149" s="120" t="s">
        <v>2281</v>
      </c>
      <c r="I149" s="121" t="s">
        <v>1625</v>
      </c>
      <c r="J149" s="120" t="s">
        <v>2274</v>
      </c>
      <c r="K149" s="120" t="s">
        <v>21</v>
      </c>
      <c r="L149" s="122" t="n">
        <v>374</v>
      </c>
      <c r="M149" s="215" t="n">
        <v>47.1</v>
      </c>
      <c r="N149" s="23" t="s">
        <v>21</v>
      </c>
      <c r="O149" s="120" t="s">
        <v>2279</v>
      </c>
      <c r="P149" s="120"/>
      <c r="Q149" s="120" t="s">
        <v>1627</v>
      </c>
      <c r="R149" s="120" t="n">
        <v>66</v>
      </c>
      <c r="S149" s="120" t="s">
        <v>1628</v>
      </c>
      <c r="T149" s="120" t="n">
        <v>1</v>
      </c>
      <c r="U149" s="23" t="n">
        <v>160</v>
      </c>
      <c r="V149" s="23" t="s">
        <v>21</v>
      </c>
      <c r="W149" s="23" t="s">
        <v>1687</v>
      </c>
      <c r="X149" s="23" t="s">
        <v>1891</v>
      </c>
      <c r="Y149" s="23" t="s">
        <v>1892</v>
      </c>
      <c r="Z149" s="23" t="s">
        <v>1632</v>
      </c>
      <c r="AA149" s="23" t="s">
        <v>1691</v>
      </c>
      <c r="AB149" s="23" t="s">
        <v>1930</v>
      </c>
      <c r="AC149" s="23"/>
      <c r="AD149" s="23" t="s">
        <v>21</v>
      </c>
      <c r="AE149" s="23" t="s">
        <v>1646</v>
      </c>
      <c r="AF149" s="23"/>
      <c r="AG149" s="187" t="s">
        <v>2282</v>
      </c>
      <c r="AH149" s="23" t="s">
        <v>1635</v>
      </c>
      <c r="AI149" s="188" t="n">
        <v>42541</v>
      </c>
      <c r="AJ149" s="188" t="n">
        <v>43647</v>
      </c>
      <c r="AK149" s="189" t="s">
        <v>2283</v>
      </c>
      <c r="AL149" s="189" t="n">
        <v>1</v>
      </c>
      <c r="AM149" s="189" t="s">
        <v>2284</v>
      </c>
      <c r="AN149" s="189" t="s">
        <v>2285</v>
      </c>
      <c r="AO149" s="189" t="s">
        <v>2286</v>
      </c>
      <c r="AP149" s="23" t="s">
        <v>57</v>
      </c>
    </row>
    <row r="150" s="134" customFormat="true" ht="38.25" hidden="false" customHeight="true" outlineLevel="0" collapsed="false">
      <c r="A150" s="108" t="s">
        <v>405</v>
      </c>
      <c r="B150" s="69" t="s">
        <v>1104</v>
      </c>
      <c r="C150" s="69" t="s">
        <v>1372</v>
      </c>
      <c r="D150" s="69" t="s">
        <v>1373</v>
      </c>
      <c r="E150" s="121" t="n">
        <v>1665</v>
      </c>
      <c r="F150" s="121" t="n">
        <v>594</v>
      </c>
      <c r="G150" s="121" t="n">
        <v>39</v>
      </c>
      <c r="H150" s="121" t="s">
        <v>2287</v>
      </c>
      <c r="I150" s="121" t="s">
        <v>1625</v>
      </c>
      <c r="J150" s="121" t="s">
        <v>1949</v>
      </c>
      <c r="K150" s="121" t="s">
        <v>21</v>
      </c>
      <c r="L150" s="125" t="n">
        <v>171.8</v>
      </c>
      <c r="M150" s="226" t="n">
        <v>17.5</v>
      </c>
      <c r="N150" s="23" t="s">
        <v>57</v>
      </c>
      <c r="O150" s="121"/>
      <c r="P150" s="121"/>
      <c r="Q150" s="121" t="s">
        <v>1627</v>
      </c>
      <c r="R150" s="121" t="n">
        <v>22</v>
      </c>
      <c r="S150" s="121" t="s">
        <v>1628</v>
      </c>
      <c r="T150" s="121" t="n">
        <v>0</v>
      </c>
      <c r="U150" s="23" t="n">
        <v>0</v>
      </c>
      <c r="V150" s="23" t="s">
        <v>21</v>
      </c>
      <c r="W150" s="23" t="s">
        <v>1629</v>
      </c>
      <c r="X150" s="23" t="s">
        <v>1891</v>
      </c>
      <c r="Y150" s="23" t="s">
        <v>1892</v>
      </c>
      <c r="Z150" s="23" t="s">
        <v>1632</v>
      </c>
      <c r="AA150" s="23" t="s">
        <v>1950</v>
      </c>
      <c r="AB150" s="23" t="s">
        <v>1930</v>
      </c>
      <c r="AC150" s="23"/>
      <c r="AD150" s="23" t="s">
        <v>57</v>
      </c>
      <c r="AE150" s="23"/>
      <c r="AF150" s="23"/>
      <c r="AG150" s="23"/>
      <c r="AH150" s="23"/>
      <c r="AI150" s="23"/>
      <c r="AJ150" s="23"/>
      <c r="AK150" s="23"/>
      <c r="AL150" s="23"/>
      <c r="AM150" s="23"/>
      <c r="AN150" s="23"/>
      <c r="AO150" s="23"/>
      <c r="AP150" s="23" t="s">
        <v>57</v>
      </c>
    </row>
    <row r="151" s="123" customFormat="true" ht="63.75" hidden="false" customHeight="true" outlineLevel="0" collapsed="false">
      <c r="A151" s="108" t="s">
        <v>405</v>
      </c>
      <c r="B151" s="108" t="s">
        <v>1104</v>
      </c>
      <c r="C151" s="108" t="s">
        <v>1374</v>
      </c>
      <c r="D151" s="155" t="s">
        <v>1375</v>
      </c>
      <c r="E151" s="120" t="n">
        <v>26454</v>
      </c>
      <c r="F151" s="120" t="n">
        <v>10014</v>
      </c>
      <c r="G151" s="120" t="n">
        <v>1190</v>
      </c>
      <c r="H151" s="120" t="s">
        <v>1948</v>
      </c>
      <c r="I151" s="121" t="s">
        <v>1625</v>
      </c>
      <c r="J151" s="120" t="s">
        <v>1949</v>
      </c>
      <c r="K151" s="120" t="s">
        <v>21</v>
      </c>
      <c r="L151" s="122" t="n">
        <v>2728</v>
      </c>
      <c r="M151" s="215" t="n">
        <v>787.9</v>
      </c>
      <c r="N151" s="23" t="s">
        <v>57</v>
      </c>
      <c r="O151" s="120"/>
      <c r="P151" s="120"/>
      <c r="Q151" s="120" t="s">
        <v>1627</v>
      </c>
      <c r="R151" s="120" t="n">
        <v>333</v>
      </c>
      <c r="S151" s="120" t="s">
        <v>1905</v>
      </c>
      <c r="T151" s="120" t="n">
        <v>4</v>
      </c>
      <c r="U151" s="23" t="s">
        <v>2288</v>
      </c>
      <c r="V151" s="23" t="s">
        <v>21</v>
      </c>
      <c r="W151" s="23" t="s">
        <v>1687</v>
      </c>
      <c r="X151" s="23" t="s">
        <v>1891</v>
      </c>
      <c r="Y151" s="23" t="s">
        <v>2021</v>
      </c>
      <c r="Z151" s="23" t="s">
        <v>21</v>
      </c>
      <c r="AA151" s="23" t="s">
        <v>1691</v>
      </c>
      <c r="AB151" s="23" t="s">
        <v>1898</v>
      </c>
      <c r="AC151" s="23" t="s">
        <v>1899</v>
      </c>
      <c r="AD151" s="23" t="s">
        <v>57</v>
      </c>
      <c r="AE151" s="23"/>
      <c r="AF151" s="23"/>
      <c r="AG151" s="23"/>
      <c r="AH151" s="23"/>
      <c r="AI151" s="23"/>
      <c r="AJ151" s="23"/>
      <c r="AK151" s="23"/>
      <c r="AL151" s="23"/>
      <c r="AM151" s="23"/>
      <c r="AN151" s="23"/>
      <c r="AO151" s="23"/>
      <c r="AP151" s="23" t="s">
        <v>57</v>
      </c>
    </row>
    <row r="152" s="123" customFormat="true" ht="38.25" hidden="false" customHeight="true" outlineLevel="0" collapsed="false">
      <c r="A152" s="108" t="s">
        <v>405</v>
      </c>
      <c r="B152" s="108" t="s">
        <v>2289</v>
      </c>
      <c r="C152" s="108" t="s">
        <v>1377</v>
      </c>
      <c r="D152" s="119" t="s">
        <v>1378</v>
      </c>
      <c r="E152" s="120" t="n">
        <v>6682</v>
      </c>
      <c r="F152" s="120" t="n">
        <v>1875</v>
      </c>
      <c r="G152" s="120" t="n">
        <v>94</v>
      </c>
      <c r="H152" s="120" t="s">
        <v>2290</v>
      </c>
      <c r="I152" s="121" t="s">
        <v>1625</v>
      </c>
      <c r="J152" s="120" t="s">
        <v>57</v>
      </c>
      <c r="K152" s="120" t="s">
        <v>21</v>
      </c>
      <c r="L152" s="122" t="n">
        <v>480</v>
      </c>
      <c r="M152" s="215" t="n">
        <v>100</v>
      </c>
      <c r="N152" s="165" t="s">
        <v>21</v>
      </c>
      <c r="O152" s="165" t="s">
        <v>1956</v>
      </c>
      <c r="P152" s="120"/>
      <c r="Q152" s="120" t="s">
        <v>1627</v>
      </c>
      <c r="R152" s="120" t="n">
        <v>60</v>
      </c>
      <c r="S152" s="120" t="s">
        <v>1961</v>
      </c>
      <c r="T152" s="120" t="n">
        <v>3</v>
      </c>
      <c r="U152" s="23" t="n">
        <v>300000</v>
      </c>
      <c r="V152" s="23" t="s">
        <v>21</v>
      </c>
      <c r="W152" s="23" t="s">
        <v>1687</v>
      </c>
      <c r="X152" s="23" t="s">
        <v>1891</v>
      </c>
      <c r="Y152" s="23" t="s">
        <v>1631</v>
      </c>
      <c r="Z152" s="23" t="s">
        <v>21</v>
      </c>
      <c r="AA152" s="23" t="s">
        <v>1897</v>
      </c>
      <c r="AB152" s="23" t="s">
        <v>1963</v>
      </c>
      <c r="AC152" s="23"/>
      <c r="AD152" s="23" t="s">
        <v>57</v>
      </c>
      <c r="AE152" s="23"/>
      <c r="AF152" s="23"/>
      <c r="AG152" s="23"/>
      <c r="AH152" s="23"/>
      <c r="AI152" s="23"/>
      <c r="AJ152" s="23"/>
      <c r="AK152" s="23"/>
      <c r="AL152" s="23"/>
      <c r="AM152" s="23"/>
      <c r="AN152" s="23"/>
      <c r="AO152" s="23"/>
      <c r="AP152" s="23"/>
    </row>
    <row r="153" s="190" customFormat="true" ht="38.25" hidden="false" customHeight="true" outlineLevel="0" collapsed="false">
      <c r="A153" s="128" t="s">
        <v>405</v>
      </c>
      <c r="B153" s="128" t="s">
        <v>453</v>
      </c>
      <c r="C153" s="108" t="s">
        <v>2291</v>
      </c>
      <c r="D153" s="119"/>
      <c r="E153" s="120"/>
      <c r="F153" s="120"/>
      <c r="G153" s="120"/>
      <c r="H153" s="120" t="s">
        <v>2292</v>
      </c>
      <c r="I153" s="121" t="s">
        <v>1625</v>
      </c>
      <c r="J153" s="120" t="s">
        <v>75</v>
      </c>
      <c r="K153" s="120" t="s">
        <v>21</v>
      </c>
      <c r="L153" s="122" t="n">
        <v>1.5</v>
      </c>
      <c r="M153" s="215" t="n">
        <v>1.2</v>
      </c>
      <c r="N153" s="23" t="s">
        <v>57</v>
      </c>
      <c r="O153" s="120"/>
      <c r="P153" s="120"/>
      <c r="Q153" s="120" t="s">
        <v>1888</v>
      </c>
      <c r="R153" s="120" t="n">
        <v>38</v>
      </c>
      <c r="S153" s="120" t="s">
        <v>1905</v>
      </c>
      <c r="T153" s="120" t="n">
        <v>1</v>
      </c>
      <c r="U153" s="23" t="n">
        <v>300</v>
      </c>
      <c r="V153" s="23" t="s">
        <v>21</v>
      </c>
      <c r="W153" s="23" t="s">
        <v>1629</v>
      </c>
      <c r="X153" s="23" t="s">
        <v>1630</v>
      </c>
      <c r="Y153" s="23" t="s">
        <v>1688</v>
      </c>
      <c r="Z153" s="23" t="s">
        <v>21</v>
      </c>
      <c r="AA153" s="23" t="s">
        <v>1897</v>
      </c>
      <c r="AB153" s="23" t="s">
        <v>1898</v>
      </c>
      <c r="AC153" s="23" t="s">
        <v>1899</v>
      </c>
      <c r="AD153" s="23"/>
      <c r="AE153" s="23"/>
      <c r="AF153" s="23"/>
      <c r="AG153" s="23"/>
      <c r="AH153" s="23"/>
      <c r="AI153" s="23"/>
      <c r="AJ153" s="23"/>
      <c r="AK153" s="23"/>
      <c r="AL153" s="23"/>
      <c r="AM153" s="23"/>
      <c r="AN153" s="23"/>
      <c r="AO153" s="23"/>
      <c r="AP153" s="23"/>
    </row>
    <row r="154" s="190" customFormat="true" ht="38.25" hidden="false" customHeight="true" outlineLevel="0" collapsed="false">
      <c r="A154" s="128" t="s">
        <v>405</v>
      </c>
      <c r="B154" s="128" t="s">
        <v>453</v>
      </c>
      <c r="C154" s="108" t="s">
        <v>1379</v>
      </c>
      <c r="D154" s="191" t="s">
        <v>1380</v>
      </c>
      <c r="E154" s="120" t="n">
        <v>17000</v>
      </c>
      <c r="F154" s="120" t="n">
        <v>6184</v>
      </c>
      <c r="G154" s="120" t="n">
        <v>618</v>
      </c>
      <c r="H154" s="120" t="s">
        <v>2293</v>
      </c>
      <c r="I154" s="121" t="s">
        <v>1625</v>
      </c>
      <c r="J154" s="120" t="s">
        <v>22</v>
      </c>
      <c r="K154" s="120" t="s">
        <v>21</v>
      </c>
      <c r="L154" s="122" t="n">
        <v>1715</v>
      </c>
      <c r="M154" s="215" t="n">
        <v>431.6</v>
      </c>
      <c r="N154" s="23" t="s">
        <v>21</v>
      </c>
      <c r="O154" s="120" t="s">
        <v>2245</v>
      </c>
      <c r="P154" s="120"/>
      <c r="Q154" s="120" t="s">
        <v>1627</v>
      </c>
      <c r="R154" s="120" t="n">
        <v>228</v>
      </c>
      <c r="S154" s="120" t="s">
        <v>1905</v>
      </c>
      <c r="T154" s="120" t="n">
        <v>1</v>
      </c>
      <c r="U154" s="23" t="n">
        <v>330</v>
      </c>
      <c r="V154" s="23" t="s">
        <v>21</v>
      </c>
      <c r="W154" s="23" t="s">
        <v>1907</v>
      </c>
      <c r="X154" s="23" t="s">
        <v>1630</v>
      </c>
      <c r="Y154" s="23" t="s">
        <v>1688</v>
      </c>
      <c r="Z154" s="23" t="s">
        <v>1632</v>
      </c>
      <c r="AA154" s="23"/>
      <c r="AB154" s="23"/>
      <c r="AC154" s="23"/>
      <c r="AD154" s="23"/>
      <c r="AE154" s="23"/>
      <c r="AF154" s="23"/>
      <c r="AG154" s="23"/>
      <c r="AH154" s="23"/>
      <c r="AI154" s="23"/>
      <c r="AJ154" s="23"/>
      <c r="AK154" s="23"/>
      <c r="AL154" s="23"/>
      <c r="AM154" s="23"/>
      <c r="AN154" s="23"/>
      <c r="AO154" s="23"/>
      <c r="AP154" s="23"/>
    </row>
    <row r="155" s="190" customFormat="true" ht="76.5" hidden="false" customHeight="true" outlineLevel="0" collapsed="false">
      <c r="A155" s="108" t="s">
        <v>405</v>
      </c>
      <c r="B155" s="108" t="s">
        <v>406</v>
      </c>
      <c r="C155" s="108" t="s">
        <v>1381</v>
      </c>
      <c r="D155" s="119" t="s">
        <v>1382</v>
      </c>
      <c r="E155" s="120" t="s">
        <v>2294</v>
      </c>
      <c r="F155" s="120" t="s">
        <v>2295</v>
      </c>
      <c r="G155" s="120" t="s">
        <v>2296</v>
      </c>
      <c r="H155" s="120" t="s">
        <v>2297</v>
      </c>
      <c r="I155" s="121" t="s">
        <v>1625</v>
      </c>
      <c r="J155" s="69" t="s">
        <v>2298</v>
      </c>
      <c r="K155" s="120" t="s">
        <v>21</v>
      </c>
      <c r="L155" s="122" t="n">
        <v>13666</v>
      </c>
      <c r="M155" s="215" t="s">
        <v>2299</v>
      </c>
      <c r="N155" s="23" t="s">
        <v>21</v>
      </c>
      <c r="O155" s="120" t="s">
        <v>2279</v>
      </c>
      <c r="P155" s="120"/>
      <c r="Q155" s="120" t="s">
        <v>1888</v>
      </c>
      <c r="R155" s="120" t="n">
        <v>572</v>
      </c>
      <c r="S155" s="69"/>
      <c r="T155" s="120" t="n">
        <v>4</v>
      </c>
      <c r="U155" s="69" t="s">
        <v>2300</v>
      </c>
      <c r="V155" s="69" t="s">
        <v>21</v>
      </c>
      <c r="W155" s="69" t="s">
        <v>1907</v>
      </c>
      <c r="X155" s="69" t="s">
        <v>1630</v>
      </c>
      <c r="Y155" s="69" t="s">
        <v>1688</v>
      </c>
      <c r="Z155" s="69" t="s">
        <v>21</v>
      </c>
      <c r="AA155" s="69" t="s">
        <v>2090</v>
      </c>
      <c r="AB155" s="69" t="s">
        <v>1920</v>
      </c>
      <c r="AC155" s="69" t="s">
        <v>1941</v>
      </c>
      <c r="AD155" s="69" t="s">
        <v>21</v>
      </c>
      <c r="AE155" s="69" t="s">
        <v>1646</v>
      </c>
      <c r="AF155" s="23"/>
      <c r="AG155" s="69" t="s">
        <v>2301</v>
      </c>
      <c r="AH155" s="69" t="s">
        <v>1635</v>
      </c>
      <c r="AI155" s="192" t="n">
        <v>41456</v>
      </c>
      <c r="AJ155" s="69" t="s">
        <v>2255</v>
      </c>
      <c r="AK155" s="69" t="s">
        <v>2302</v>
      </c>
      <c r="AL155" s="69" t="s">
        <v>2303</v>
      </c>
      <c r="AM155" s="69" t="s">
        <v>2304</v>
      </c>
      <c r="AN155" s="69" t="s">
        <v>2305</v>
      </c>
      <c r="AO155" s="69" t="s">
        <v>2306</v>
      </c>
      <c r="AP155" s="69" t="s">
        <v>2307</v>
      </c>
    </row>
    <row r="156" s="157" customFormat="true" ht="51" hidden="false" customHeight="true" outlineLevel="0" collapsed="false">
      <c r="A156" s="106" t="s">
        <v>405</v>
      </c>
      <c r="B156" s="106" t="s">
        <v>433</v>
      </c>
      <c r="C156" s="106" t="s">
        <v>1383</v>
      </c>
      <c r="D156" s="106" t="s">
        <v>1384</v>
      </c>
      <c r="E156" s="137" t="n">
        <v>7922</v>
      </c>
      <c r="F156" s="137" t="n">
        <v>3098</v>
      </c>
      <c r="G156" s="137" t="n">
        <v>352</v>
      </c>
      <c r="H156" s="137" t="s">
        <v>2308</v>
      </c>
      <c r="I156" s="193" t="s">
        <v>1915</v>
      </c>
      <c r="J156" s="137" t="s">
        <v>21</v>
      </c>
      <c r="K156" s="137" t="s">
        <v>21</v>
      </c>
      <c r="L156" s="144" t="n">
        <v>759.71</v>
      </c>
      <c r="M156" s="290" t="n">
        <v>113.27</v>
      </c>
      <c r="N156" s="194" t="s">
        <v>21</v>
      </c>
      <c r="O156" s="137" t="s">
        <v>1917</v>
      </c>
      <c r="P156" s="137" t="s">
        <v>2309</v>
      </c>
      <c r="Q156" s="137" t="s">
        <v>1627</v>
      </c>
      <c r="R156" s="137" t="n">
        <v>65.83</v>
      </c>
      <c r="S156" s="137" t="s">
        <v>1905</v>
      </c>
      <c r="T156" s="137" t="n">
        <v>1</v>
      </c>
      <c r="U156" s="194" t="s">
        <v>2310</v>
      </c>
      <c r="V156" s="194" t="s">
        <v>21</v>
      </c>
      <c r="W156" s="194" t="s">
        <v>1907</v>
      </c>
      <c r="X156" s="194" t="s">
        <v>1891</v>
      </c>
      <c r="Y156" s="194" t="s">
        <v>1896</v>
      </c>
      <c r="Z156" s="194" t="s">
        <v>21</v>
      </c>
      <c r="AA156" s="194" t="s">
        <v>1897</v>
      </c>
      <c r="AB156" s="194" t="s">
        <v>1898</v>
      </c>
      <c r="AC156" s="194" t="s">
        <v>1899</v>
      </c>
      <c r="AD156" s="194" t="s">
        <v>57</v>
      </c>
      <c r="AE156" s="194"/>
      <c r="AF156" s="194"/>
      <c r="AG156" s="194"/>
      <c r="AH156" s="194"/>
      <c r="AI156" s="194"/>
      <c r="AJ156" s="194"/>
      <c r="AK156" s="194"/>
      <c r="AL156" s="194"/>
      <c r="AM156" s="194"/>
      <c r="AN156" s="194"/>
      <c r="AO156" s="194"/>
      <c r="AP156" s="194" t="s">
        <v>2311</v>
      </c>
    </row>
    <row r="157" s="157" customFormat="true" ht="63.75" hidden="false" customHeight="true" outlineLevel="0" collapsed="false">
      <c r="A157" s="106" t="s">
        <v>405</v>
      </c>
      <c r="B157" s="106" t="s">
        <v>433</v>
      </c>
      <c r="C157" s="106" t="s">
        <v>1385</v>
      </c>
      <c r="D157" s="107" t="s">
        <v>1386</v>
      </c>
      <c r="E157" s="193" t="n">
        <v>14961</v>
      </c>
      <c r="F157" s="193" t="n">
        <v>3070</v>
      </c>
      <c r="G157" s="193" t="n">
        <v>241</v>
      </c>
      <c r="H157" s="193" t="s">
        <v>2312</v>
      </c>
      <c r="I157" s="193" t="s">
        <v>1625</v>
      </c>
      <c r="J157" s="193" t="s">
        <v>21</v>
      </c>
      <c r="K157" s="193" t="s">
        <v>21</v>
      </c>
      <c r="L157" s="195" t="n">
        <v>700</v>
      </c>
      <c r="M157" s="439" t="n">
        <v>274.14</v>
      </c>
      <c r="N157" s="194" t="s">
        <v>21</v>
      </c>
      <c r="O157" s="193" t="s">
        <v>1917</v>
      </c>
      <c r="P157" s="193" t="s">
        <v>2313</v>
      </c>
      <c r="Q157" s="193" t="s">
        <v>1627</v>
      </c>
      <c r="R157" s="137" t="n">
        <v>216</v>
      </c>
      <c r="S157" s="137" t="s">
        <v>1628</v>
      </c>
      <c r="T157" s="137" t="n">
        <v>2</v>
      </c>
      <c r="U157" s="194" t="s">
        <v>2314</v>
      </c>
      <c r="V157" s="194" t="s">
        <v>21</v>
      </c>
      <c r="W157" s="194" t="s">
        <v>1687</v>
      </c>
      <c r="X157" s="194" t="s">
        <v>1891</v>
      </c>
      <c r="Y157" s="194" t="s">
        <v>1896</v>
      </c>
      <c r="Z157" s="194" t="s">
        <v>21</v>
      </c>
      <c r="AA157" s="194" t="s">
        <v>1897</v>
      </c>
      <c r="AB157" s="194" t="s">
        <v>1898</v>
      </c>
      <c r="AC157" s="194" t="s">
        <v>1899</v>
      </c>
      <c r="AD157" s="194" t="s">
        <v>57</v>
      </c>
      <c r="AE157" s="194"/>
      <c r="AF157" s="194"/>
      <c r="AG157" s="194"/>
      <c r="AH157" s="194"/>
      <c r="AI157" s="194"/>
      <c r="AJ157" s="194"/>
      <c r="AK157" s="194"/>
      <c r="AL157" s="194"/>
      <c r="AM157" s="194"/>
      <c r="AN157" s="194"/>
      <c r="AO157" s="194"/>
      <c r="AP157" s="194" t="s">
        <v>2311</v>
      </c>
    </row>
    <row r="158" s="123" customFormat="true" ht="38.25" hidden="false" customHeight="true" outlineLevel="0" collapsed="false">
      <c r="A158" s="108" t="s">
        <v>491</v>
      </c>
      <c r="B158" s="108" t="s">
        <v>500</v>
      </c>
      <c r="C158" s="108" t="s">
        <v>1387</v>
      </c>
      <c r="D158" s="119" t="s">
        <v>1388</v>
      </c>
      <c r="E158" s="121" t="n">
        <v>5680</v>
      </c>
      <c r="F158" s="121" t="n">
        <v>1481</v>
      </c>
      <c r="G158" s="121" t="n">
        <v>119</v>
      </c>
      <c r="H158" s="121" t="s">
        <v>2315</v>
      </c>
      <c r="I158" s="121" t="s">
        <v>2167</v>
      </c>
      <c r="J158" s="121" t="s">
        <v>2274</v>
      </c>
      <c r="K158" s="121" t="s">
        <v>21</v>
      </c>
      <c r="L158" s="125" t="n">
        <v>430.76</v>
      </c>
      <c r="M158" s="226" t="n">
        <v>157.98</v>
      </c>
      <c r="N158" s="23" t="s">
        <v>21</v>
      </c>
      <c r="O158" s="121" t="s">
        <v>1938</v>
      </c>
      <c r="P158" s="121"/>
      <c r="Q158" s="121" t="s">
        <v>1929</v>
      </c>
      <c r="R158" s="215" t="n">
        <v>81.67</v>
      </c>
      <c r="S158" s="121" t="s">
        <v>1961</v>
      </c>
      <c r="T158" s="121" t="n">
        <v>1</v>
      </c>
      <c r="U158" s="23" t="n">
        <v>600</v>
      </c>
      <c r="V158" s="23" t="s">
        <v>21</v>
      </c>
      <c r="W158" s="23" t="s">
        <v>1981</v>
      </c>
      <c r="X158" s="23" t="s">
        <v>1630</v>
      </c>
      <c r="Y158" s="23" t="s">
        <v>2141</v>
      </c>
      <c r="Z158" s="23" t="s">
        <v>21</v>
      </c>
      <c r="AA158" s="23" t="s">
        <v>1923</v>
      </c>
      <c r="AB158" s="23" t="s">
        <v>1692</v>
      </c>
      <c r="AC158" s="23" t="s">
        <v>1899</v>
      </c>
      <c r="AD158" s="23" t="s">
        <v>57</v>
      </c>
      <c r="AE158" s="23"/>
      <c r="AF158" s="23"/>
      <c r="AG158" s="23"/>
      <c r="AH158" s="23"/>
      <c r="AI158" s="23"/>
      <c r="AJ158" s="23"/>
      <c r="AK158" s="23"/>
      <c r="AL158" s="23"/>
      <c r="AM158" s="23"/>
      <c r="AN158" s="23"/>
      <c r="AO158" s="23"/>
      <c r="AP158" s="196" t="s">
        <v>2316</v>
      </c>
    </row>
    <row r="159" s="123" customFormat="true" ht="38.25" hidden="false" customHeight="true" outlineLevel="0" collapsed="false">
      <c r="A159" s="108" t="s">
        <v>491</v>
      </c>
      <c r="B159" s="108" t="s">
        <v>500</v>
      </c>
      <c r="C159" s="108" t="s">
        <v>1389</v>
      </c>
      <c r="D159" s="108" t="s">
        <v>1390</v>
      </c>
      <c r="E159" s="121" t="n">
        <v>178</v>
      </c>
      <c r="F159" s="121" t="n">
        <v>59</v>
      </c>
      <c r="G159" s="121" t="n">
        <v>2</v>
      </c>
      <c r="H159" s="121" t="s">
        <v>2317</v>
      </c>
      <c r="I159" s="121" t="s">
        <v>1625</v>
      </c>
      <c r="J159" s="121" t="s">
        <v>2274</v>
      </c>
      <c r="K159" s="121" t="s">
        <v>57</v>
      </c>
      <c r="L159" s="125" t="n">
        <v>13.61</v>
      </c>
      <c r="M159" s="226" t="n">
        <v>0.03</v>
      </c>
      <c r="N159" s="23" t="s">
        <v>57</v>
      </c>
      <c r="O159" s="121"/>
      <c r="P159" s="121"/>
      <c r="Q159" s="121" t="s">
        <v>1929</v>
      </c>
      <c r="R159" s="215" t="n">
        <v>2.52</v>
      </c>
      <c r="S159" s="121" t="s">
        <v>1628</v>
      </c>
      <c r="T159" s="121" t="n">
        <v>0</v>
      </c>
      <c r="U159" s="23" t="n">
        <v>0</v>
      </c>
      <c r="V159" s="23" t="s">
        <v>21</v>
      </c>
      <c r="W159" s="23" t="s">
        <v>1629</v>
      </c>
      <c r="X159" s="23" t="s">
        <v>1630</v>
      </c>
      <c r="Y159" s="23" t="s">
        <v>1896</v>
      </c>
      <c r="Z159" s="23" t="s">
        <v>21</v>
      </c>
      <c r="AA159" s="23" t="s">
        <v>1923</v>
      </c>
      <c r="AB159" s="23" t="s">
        <v>1692</v>
      </c>
      <c r="AC159" s="23" t="s">
        <v>1899</v>
      </c>
      <c r="AD159" s="23" t="s">
        <v>57</v>
      </c>
      <c r="AE159" s="23"/>
      <c r="AF159" s="23"/>
      <c r="AG159" s="23"/>
      <c r="AH159" s="23"/>
      <c r="AI159" s="23"/>
      <c r="AJ159" s="23"/>
      <c r="AK159" s="23"/>
      <c r="AL159" s="23"/>
      <c r="AM159" s="23"/>
      <c r="AN159" s="23"/>
      <c r="AO159" s="23"/>
      <c r="AP159" s="196" t="s">
        <v>2318</v>
      </c>
    </row>
    <row r="160" s="123" customFormat="true" ht="165" hidden="false" customHeight="true" outlineLevel="0" collapsed="false">
      <c r="A160" s="108" t="s">
        <v>491</v>
      </c>
      <c r="B160" s="108" t="s">
        <v>500</v>
      </c>
      <c r="C160" s="108" t="s">
        <v>1391</v>
      </c>
      <c r="D160" s="108" t="s">
        <v>1392</v>
      </c>
      <c r="E160" s="121" t="n">
        <v>44495</v>
      </c>
      <c r="F160" s="121" t="n">
        <v>12183</v>
      </c>
      <c r="G160" s="121" t="n">
        <v>1010</v>
      </c>
      <c r="H160" s="121" t="s">
        <v>2319</v>
      </c>
      <c r="I160" s="121" t="s">
        <v>1625</v>
      </c>
      <c r="J160" s="121" t="s">
        <v>2274</v>
      </c>
      <c r="K160" s="121" t="s">
        <v>21</v>
      </c>
      <c r="L160" s="125" t="n">
        <v>3530</v>
      </c>
      <c r="M160" s="226" t="n">
        <v>1234.95</v>
      </c>
      <c r="N160" s="23" t="s">
        <v>21</v>
      </c>
      <c r="O160" s="121" t="s">
        <v>1917</v>
      </c>
      <c r="P160" s="121" t="s">
        <v>2320</v>
      </c>
      <c r="Q160" s="121" t="s">
        <v>1929</v>
      </c>
      <c r="R160" s="215" t="n">
        <v>365.77</v>
      </c>
      <c r="S160" s="121" t="s">
        <v>1961</v>
      </c>
      <c r="T160" s="121" t="n">
        <v>4</v>
      </c>
      <c r="U160" s="23" t="n">
        <v>7650</v>
      </c>
      <c r="V160" s="23" t="s">
        <v>21</v>
      </c>
      <c r="W160" s="23" t="s">
        <v>1907</v>
      </c>
      <c r="X160" s="23" t="s">
        <v>1630</v>
      </c>
      <c r="Y160" s="23" t="s">
        <v>1688</v>
      </c>
      <c r="Z160" s="23" t="s">
        <v>21</v>
      </c>
      <c r="AA160" s="23" t="s">
        <v>1923</v>
      </c>
      <c r="AB160" s="23" t="s">
        <v>1692</v>
      </c>
      <c r="AC160" s="23" t="s">
        <v>1899</v>
      </c>
      <c r="AD160" s="23" t="s">
        <v>57</v>
      </c>
      <c r="AE160" s="23"/>
      <c r="AF160" s="23"/>
      <c r="AG160" s="23"/>
      <c r="AH160" s="23"/>
      <c r="AI160" s="23"/>
      <c r="AJ160" s="23"/>
      <c r="AK160" s="23"/>
      <c r="AL160" s="23"/>
      <c r="AM160" s="23"/>
      <c r="AN160" s="23"/>
      <c r="AO160" s="23"/>
      <c r="AP160" s="196" t="s">
        <v>2321</v>
      </c>
    </row>
    <row r="161" s="123" customFormat="true" ht="38.25" hidden="false" customHeight="true" outlineLevel="0" collapsed="false">
      <c r="A161" s="108" t="s">
        <v>491</v>
      </c>
      <c r="B161" s="108" t="s">
        <v>500</v>
      </c>
      <c r="C161" s="108" t="s">
        <v>1393</v>
      </c>
      <c r="D161" s="119" t="s">
        <v>1394</v>
      </c>
      <c r="E161" s="121" t="n">
        <v>1993</v>
      </c>
      <c r="F161" s="121" t="n">
        <v>549</v>
      </c>
      <c r="G161" s="121" t="n">
        <v>36</v>
      </c>
      <c r="H161" s="121" t="s">
        <v>2322</v>
      </c>
      <c r="I161" s="121" t="s">
        <v>1625</v>
      </c>
      <c r="J161" s="121" t="s">
        <v>2274</v>
      </c>
      <c r="K161" s="121" t="s">
        <v>21</v>
      </c>
      <c r="L161" s="125" t="n">
        <v>122.74</v>
      </c>
      <c r="M161" s="226" t="n">
        <v>57.56</v>
      </c>
      <c r="N161" s="23" t="s">
        <v>57</v>
      </c>
      <c r="O161" s="121"/>
      <c r="P161" s="121"/>
      <c r="Q161" s="121" t="s">
        <v>1888</v>
      </c>
      <c r="R161" s="215" t="n">
        <v>33.86</v>
      </c>
      <c r="S161" s="121" t="s">
        <v>1628</v>
      </c>
      <c r="T161" s="121" t="n">
        <v>1</v>
      </c>
      <c r="U161" s="23" t="n">
        <v>80</v>
      </c>
      <c r="V161" s="23" t="s">
        <v>21</v>
      </c>
      <c r="W161" s="23" t="s">
        <v>1629</v>
      </c>
      <c r="X161" s="23" t="s">
        <v>1630</v>
      </c>
      <c r="Y161" s="23" t="s">
        <v>1896</v>
      </c>
      <c r="Z161" s="23" t="s">
        <v>21</v>
      </c>
      <c r="AA161" s="23" t="s">
        <v>1923</v>
      </c>
      <c r="AB161" s="23" t="s">
        <v>1692</v>
      </c>
      <c r="AC161" s="23" t="s">
        <v>1899</v>
      </c>
      <c r="AD161" s="23" t="s">
        <v>57</v>
      </c>
      <c r="AE161" s="23"/>
      <c r="AF161" s="23"/>
      <c r="AG161" s="23"/>
      <c r="AH161" s="23"/>
      <c r="AI161" s="23"/>
      <c r="AJ161" s="23"/>
      <c r="AK161" s="23"/>
      <c r="AL161" s="23"/>
      <c r="AM161" s="23"/>
      <c r="AN161" s="23"/>
      <c r="AO161" s="23"/>
      <c r="AP161" s="196"/>
    </row>
    <row r="162" s="123" customFormat="true" ht="38.25" hidden="false" customHeight="true" outlineLevel="0" collapsed="false">
      <c r="A162" s="108" t="s">
        <v>491</v>
      </c>
      <c r="B162" s="108" t="s">
        <v>492</v>
      </c>
      <c r="C162" s="108" t="s">
        <v>1395</v>
      </c>
      <c r="D162" s="119" t="s">
        <v>1396</v>
      </c>
      <c r="E162" s="121" t="n">
        <v>12211</v>
      </c>
      <c r="F162" s="121" t="n">
        <v>4587</v>
      </c>
      <c r="G162" s="121" t="n">
        <v>398</v>
      </c>
      <c r="H162" s="121" t="s">
        <v>1955</v>
      </c>
      <c r="I162" s="121" t="s">
        <v>1915</v>
      </c>
      <c r="J162" s="121" t="s">
        <v>21</v>
      </c>
      <c r="K162" s="121" t="s">
        <v>21</v>
      </c>
      <c r="L162" s="125" t="n">
        <v>873.39</v>
      </c>
      <c r="M162" s="226" t="n">
        <v>262.63</v>
      </c>
      <c r="N162" s="23" t="s">
        <v>21</v>
      </c>
      <c r="O162" s="121" t="s">
        <v>2049</v>
      </c>
      <c r="P162" s="121" t="s">
        <v>2323</v>
      </c>
      <c r="Q162" s="121" t="s">
        <v>1888</v>
      </c>
      <c r="R162" s="120" t="n">
        <v>195</v>
      </c>
      <c r="S162" s="120" t="s">
        <v>1961</v>
      </c>
      <c r="T162" s="120" t="n">
        <v>2</v>
      </c>
      <c r="U162" s="23" t="s">
        <v>2324</v>
      </c>
      <c r="V162" s="23" t="s">
        <v>21</v>
      </c>
      <c r="W162" s="23" t="s">
        <v>1629</v>
      </c>
      <c r="X162" s="23" t="s">
        <v>1891</v>
      </c>
      <c r="Y162" s="23" t="s">
        <v>1688</v>
      </c>
      <c r="Z162" s="23" t="s">
        <v>1632</v>
      </c>
      <c r="AA162" s="23"/>
      <c r="AB162" s="23"/>
      <c r="AC162" s="23"/>
      <c r="AD162" s="23"/>
      <c r="AE162" s="23"/>
      <c r="AF162" s="23"/>
      <c r="AG162" s="23"/>
      <c r="AH162" s="23"/>
      <c r="AI162" s="23"/>
      <c r="AJ162" s="23"/>
      <c r="AK162" s="23"/>
      <c r="AL162" s="23"/>
      <c r="AM162" s="23"/>
      <c r="AN162" s="23"/>
      <c r="AO162" s="23"/>
      <c r="AP162" s="23"/>
    </row>
    <row r="163" s="123" customFormat="true" ht="67.5" hidden="false" customHeight="true" outlineLevel="0" collapsed="false">
      <c r="A163" s="108" t="s">
        <v>491</v>
      </c>
      <c r="B163" s="108" t="s">
        <v>500</v>
      </c>
      <c r="C163" s="108" t="s">
        <v>1397</v>
      </c>
      <c r="D163" s="119" t="s">
        <v>1398</v>
      </c>
      <c r="E163" s="121" t="n">
        <v>7721</v>
      </c>
      <c r="F163" s="121" t="n">
        <v>2384</v>
      </c>
      <c r="G163" s="121" t="n">
        <v>114</v>
      </c>
      <c r="H163" s="121" t="s">
        <v>2325</v>
      </c>
      <c r="I163" s="121" t="s">
        <v>1625</v>
      </c>
      <c r="J163" s="121" t="s">
        <v>2274</v>
      </c>
      <c r="K163" s="121" t="s">
        <v>21</v>
      </c>
      <c r="L163" s="125" t="n">
        <v>683.43</v>
      </c>
      <c r="M163" s="226" t="n">
        <v>87.2</v>
      </c>
      <c r="N163" s="23" t="s">
        <v>57</v>
      </c>
      <c r="O163" s="121"/>
      <c r="P163" s="121"/>
      <c r="Q163" s="121" t="s">
        <v>1888</v>
      </c>
      <c r="R163" s="215" t="n">
        <v>124.44</v>
      </c>
      <c r="S163" s="121" t="s">
        <v>1961</v>
      </c>
      <c r="T163" s="121" t="n">
        <v>1</v>
      </c>
      <c r="U163" s="23" t="n">
        <v>600</v>
      </c>
      <c r="V163" s="23" t="s">
        <v>21</v>
      </c>
      <c r="W163" s="23" t="s">
        <v>1907</v>
      </c>
      <c r="X163" s="23" t="s">
        <v>1630</v>
      </c>
      <c r="Y163" s="23" t="s">
        <v>2141</v>
      </c>
      <c r="Z163" s="23" t="s">
        <v>21</v>
      </c>
      <c r="AA163" s="23" t="s">
        <v>1923</v>
      </c>
      <c r="AB163" s="23" t="s">
        <v>1692</v>
      </c>
      <c r="AC163" s="23" t="s">
        <v>1899</v>
      </c>
      <c r="AD163" s="23" t="s">
        <v>57</v>
      </c>
      <c r="AE163" s="23"/>
      <c r="AF163" s="23"/>
      <c r="AG163" s="23"/>
      <c r="AH163" s="23"/>
      <c r="AI163" s="23"/>
      <c r="AJ163" s="23"/>
      <c r="AK163" s="23"/>
      <c r="AL163" s="23"/>
      <c r="AM163" s="23"/>
      <c r="AN163" s="23"/>
      <c r="AO163" s="23"/>
      <c r="AP163" s="196" t="s">
        <v>2326</v>
      </c>
    </row>
    <row r="164" s="123" customFormat="true" ht="38.25" hidden="false" customHeight="true" outlineLevel="0" collapsed="false">
      <c r="A164" s="108" t="s">
        <v>509</v>
      </c>
      <c r="B164" s="108" t="s">
        <v>510</v>
      </c>
      <c r="C164" s="108" t="s">
        <v>1399</v>
      </c>
      <c r="D164" s="145" t="s">
        <v>1400</v>
      </c>
      <c r="E164" s="165" t="n">
        <v>6987</v>
      </c>
      <c r="F164" s="120" t="n">
        <v>2845</v>
      </c>
      <c r="G164" s="120" t="n">
        <v>177</v>
      </c>
      <c r="H164" s="120" t="s">
        <v>2327</v>
      </c>
      <c r="I164" s="121" t="s">
        <v>1625</v>
      </c>
      <c r="J164" s="120" t="s">
        <v>2328</v>
      </c>
      <c r="K164" s="120" t="s">
        <v>21</v>
      </c>
      <c r="L164" s="122" t="n">
        <v>582</v>
      </c>
      <c r="M164" s="215" t="n">
        <v>413</v>
      </c>
      <c r="N164" s="23" t="s">
        <v>57</v>
      </c>
      <c r="O164" s="120"/>
      <c r="P164" s="120"/>
      <c r="Q164" s="120" t="s">
        <v>1627</v>
      </c>
      <c r="R164" s="120" t="n">
        <v>45.58</v>
      </c>
      <c r="S164" s="120" t="s">
        <v>1917</v>
      </c>
      <c r="T164" s="120" t="n">
        <v>5</v>
      </c>
      <c r="U164" s="120" t="n">
        <v>2920</v>
      </c>
      <c r="V164" s="23" t="s">
        <v>21</v>
      </c>
      <c r="W164" s="23" t="s">
        <v>1629</v>
      </c>
      <c r="X164" s="23" t="s">
        <v>1630</v>
      </c>
      <c r="Y164" s="23" t="s">
        <v>1688</v>
      </c>
      <c r="Z164" s="23" t="s">
        <v>1632</v>
      </c>
      <c r="AA164" s="23"/>
      <c r="AB164" s="23"/>
      <c r="AC164" s="23"/>
      <c r="AD164" s="23"/>
      <c r="AE164" s="23"/>
      <c r="AF164" s="23"/>
      <c r="AG164" s="23"/>
      <c r="AH164" s="23"/>
      <c r="AI164" s="23"/>
      <c r="AJ164" s="23"/>
      <c r="AK164" s="23"/>
      <c r="AL164" s="23"/>
      <c r="AM164" s="23"/>
      <c r="AN164" s="23"/>
      <c r="AO164" s="23"/>
      <c r="AP164" s="23"/>
    </row>
    <row r="165" s="123" customFormat="true" ht="62.25" hidden="false" customHeight="true" outlineLevel="0" collapsed="false">
      <c r="A165" s="108" t="s">
        <v>509</v>
      </c>
      <c r="B165" s="69" t="s">
        <v>1401</v>
      </c>
      <c r="C165" s="108" t="s">
        <v>1402</v>
      </c>
      <c r="D165" s="119" t="s">
        <v>1403</v>
      </c>
      <c r="E165" s="121" t="n">
        <v>865</v>
      </c>
      <c r="F165" s="121" t="n">
        <v>595</v>
      </c>
      <c r="G165" s="120" t="n">
        <v>20</v>
      </c>
      <c r="H165" s="120" t="s">
        <v>2329</v>
      </c>
      <c r="I165" s="121" t="s">
        <v>1625</v>
      </c>
      <c r="J165" s="120" t="s">
        <v>264</v>
      </c>
      <c r="K165" s="120" t="s">
        <v>31</v>
      </c>
      <c r="L165" s="122" t="n">
        <v>66</v>
      </c>
      <c r="M165" s="215" t="n">
        <v>2.3</v>
      </c>
      <c r="N165" s="23" t="s">
        <v>264</v>
      </c>
      <c r="O165" s="120"/>
      <c r="P165" s="120"/>
      <c r="Q165" s="120"/>
      <c r="R165" s="434" t="n">
        <v>16.4</v>
      </c>
      <c r="S165" s="120" t="s">
        <v>1628</v>
      </c>
      <c r="T165" s="120" t="n">
        <v>9</v>
      </c>
      <c r="U165" s="23" t="n">
        <v>540</v>
      </c>
      <c r="V165" s="23" t="s">
        <v>21</v>
      </c>
      <c r="W165" s="23" t="s">
        <v>1629</v>
      </c>
      <c r="X165" s="23" t="s">
        <v>1909</v>
      </c>
      <c r="Y165" s="23" t="s">
        <v>1631</v>
      </c>
      <c r="Z165" s="23" t="s">
        <v>1632</v>
      </c>
      <c r="AA165" s="23" t="s">
        <v>1691</v>
      </c>
      <c r="AB165" s="23" t="s">
        <v>1898</v>
      </c>
      <c r="AC165" s="23" t="s">
        <v>1941</v>
      </c>
      <c r="AD165" s="23" t="s">
        <v>57</v>
      </c>
      <c r="AE165" s="23"/>
      <c r="AF165" s="23"/>
      <c r="AG165" s="23"/>
      <c r="AH165" s="23"/>
      <c r="AI165" s="23"/>
      <c r="AJ165" s="23"/>
      <c r="AK165" s="23"/>
      <c r="AL165" s="23"/>
      <c r="AM165" s="23"/>
      <c r="AN165" s="23"/>
      <c r="AO165" s="23"/>
      <c r="AP165" s="23" t="s">
        <v>2330</v>
      </c>
    </row>
    <row r="166" s="123" customFormat="true" ht="39.75" hidden="false" customHeight="true" outlineLevel="0" collapsed="false">
      <c r="A166" s="108" t="s">
        <v>509</v>
      </c>
      <c r="B166" s="108" t="s">
        <v>563</v>
      </c>
      <c r="C166" s="108" t="s">
        <v>1402</v>
      </c>
      <c r="D166" s="119" t="s">
        <v>1404</v>
      </c>
      <c r="E166" s="69" t="n">
        <v>1172</v>
      </c>
      <c r="F166" s="120" t="n">
        <v>706</v>
      </c>
      <c r="G166" s="120" t="n">
        <v>56</v>
      </c>
      <c r="H166" s="120" t="s">
        <v>2331</v>
      </c>
      <c r="I166" s="121" t="s">
        <v>1625</v>
      </c>
      <c r="J166" s="120"/>
      <c r="K166" s="120"/>
      <c r="L166" s="125" t="n">
        <v>102</v>
      </c>
      <c r="M166" s="215" t="n">
        <v>13</v>
      </c>
      <c r="N166" s="23"/>
      <c r="O166" s="120"/>
      <c r="P166" s="120"/>
      <c r="Q166" s="120" t="s">
        <v>1888</v>
      </c>
      <c r="R166" s="120" t="n">
        <v>35</v>
      </c>
      <c r="S166" s="120" t="s">
        <v>1946</v>
      </c>
      <c r="T166" s="120" t="n">
        <v>3</v>
      </c>
      <c r="U166" s="69" t="n">
        <v>500</v>
      </c>
      <c r="V166" s="23"/>
      <c r="W166" s="23"/>
      <c r="X166" s="23" t="s">
        <v>1909</v>
      </c>
      <c r="Y166" s="23" t="s">
        <v>1631</v>
      </c>
      <c r="Z166" s="23" t="s">
        <v>1632</v>
      </c>
      <c r="AA166" s="23"/>
      <c r="AB166" s="23"/>
      <c r="AC166" s="23"/>
      <c r="AD166" s="23"/>
      <c r="AE166" s="23"/>
      <c r="AF166" s="23"/>
      <c r="AG166" s="23"/>
      <c r="AH166" s="23"/>
      <c r="AI166" s="23"/>
      <c r="AJ166" s="23"/>
      <c r="AK166" s="23"/>
      <c r="AL166" s="23"/>
      <c r="AM166" s="23"/>
      <c r="AN166" s="23"/>
      <c r="AO166" s="23"/>
      <c r="AP166" s="23"/>
    </row>
    <row r="167" s="123" customFormat="true" ht="48.75" hidden="false" customHeight="true" outlineLevel="0" collapsed="false">
      <c r="A167" s="108" t="s">
        <v>509</v>
      </c>
      <c r="B167" s="108" t="s">
        <v>519</v>
      </c>
      <c r="C167" s="108" t="s">
        <v>1405</v>
      </c>
      <c r="D167" s="119" t="s">
        <v>1406</v>
      </c>
      <c r="E167" s="120" t="n">
        <v>10886</v>
      </c>
      <c r="F167" s="120" t="n">
        <v>7800</v>
      </c>
      <c r="G167" s="120" t="n">
        <v>1515</v>
      </c>
      <c r="H167" s="120" t="s">
        <v>2332</v>
      </c>
      <c r="I167" s="121" t="s">
        <v>1915</v>
      </c>
      <c r="J167" s="150" t="s">
        <v>2333</v>
      </c>
      <c r="K167" s="120" t="s">
        <v>21</v>
      </c>
      <c r="L167" s="125" t="n">
        <v>1975</v>
      </c>
      <c r="M167" s="215" t="n">
        <v>2214</v>
      </c>
      <c r="N167" s="23" t="s">
        <v>57</v>
      </c>
      <c r="O167" s="120"/>
      <c r="P167" s="120"/>
      <c r="Q167" s="120" t="s">
        <v>1929</v>
      </c>
      <c r="R167" s="120" t="n">
        <v>242.5</v>
      </c>
      <c r="S167" s="120" t="s">
        <v>1686</v>
      </c>
      <c r="T167" s="120" t="n">
        <v>26</v>
      </c>
      <c r="U167" s="23" t="n">
        <v>16655</v>
      </c>
      <c r="V167" s="23" t="s">
        <v>21</v>
      </c>
      <c r="W167" s="23" t="s">
        <v>1687</v>
      </c>
      <c r="X167" s="23" t="s">
        <v>1891</v>
      </c>
      <c r="Y167" s="23" t="s">
        <v>1631</v>
      </c>
      <c r="Z167" s="23" t="s">
        <v>1632</v>
      </c>
      <c r="AA167" s="23"/>
      <c r="AB167" s="23"/>
      <c r="AC167" s="23"/>
      <c r="AD167" s="23"/>
      <c r="AE167" s="23"/>
      <c r="AF167" s="23"/>
      <c r="AG167" s="23"/>
      <c r="AH167" s="23"/>
      <c r="AI167" s="23"/>
      <c r="AJ167" s="23"/>
      <c r="AK167" s="23"/>
      <c r="AL167" s="23"/>
      <c r="AM167" s="23"/>
      <c r="AN167" s="23"/>
      <c r="AO167" s="23"/>
      <c r="AP167" s="23" t="s">
        <v>2334</v>
      </c>
    </row>
    <row r="168" s="123" customFormat="true" ht="51" hidden="false" customHeight="false" outlineLevel="0" collapsed="false">
      <c r="A168" s="108" t="s">
        <v>509</v>
      </c>
      <c r="B168" s="108" t="s">
        <v>572</v>
      </c>
      <c r="C168" s="108" t="s">
        <v>1407</v>
      </c>
      <c r="D168" s="119" t="s">
        <v>1408</v>
      </c>
      <c r="E168" s="120" t="n">
        <v>3857</v>
      </c>
      <c r="F168" s="120" t="n">
        <v>1457</v>
      </c>
      <c r="G168" s="120" t="n">
        <v>107</v>
      </c>
      <c r="H168" s="120" t="s">
        <v>1407</v>
      </c>
      <c r="I168" s="121" t="s">
        <v>1915</v>
      </c>
      <c r="J168" s="120" t="s">
        <v>31</v>
      </c>
      <c r="K168" s="120" t="s">
        <v>31</v>
      </c>
      <c r="L168" s="125" t="n">
        <v>670</v>
      </c>
      <c r="M168" s="215" t="n">
        <v>40</v>
      </c>
      <c r="N168" s="23" t="s">
        <v>21</v>
      </c>
      <c r="O168" s="120" t="s">
        <v>1938</v>
      </c>
      <c r="P168" s="120"/>
      <c r="Q168" s="120" t="s">
        <v>1627</v>
      </c>
      <c r="R168" s="120" t="n">
        <v>58</v>
      </c>
      <c r="S168" s="120" t="s">
        <v>1905</v>
      </c>
      <c r="T168" s="120" t="n">
        <v>9</v>
      </c>
      <c r="U168" s="23" t="s">
        <v>2335</v>
      </c>
      <c r="V168" s="23" t="s">
        <v>21</v>
      </c>
      <c r="W168" s="23" t="s">
        <v>1907</v>
      </c>
      <c r="X168" s="23" t="s">
        <v>1891</v>
      </c>
      <c r="Y168" s="23" t="s">
        <v>1631</v>
      </c>
      <c r="Z168" s="23" t="s">
        <v>21</v>
      </c>
      <c r="AA168" s="23" t="s">
        <v>1923</v>
      </c>
      <c r="AB168" s="23" t="s">
        <v>1920</v>
      </c>
      <c r="AC168" s="23" t="s">
        <v>1941</v>
      </c>
      <c r="AD168" s="23" t="s">
        <v>57</v>
      </c>
      <c r="AE168" s="23"/>
      <c r="AF168" s="23"/>
      <c r="AG168" s="23"/>
      <c r="AH168" s="23"/>
      <c r="AI168" s="23"/>
      <c r="AJ168" s="23"/>
      <c r="AK168" s="23"/>
      <c r="AL168" s="23"/>
      <c r="AM168" s="23"/>
      <c r="AN168" s="23"/>
      <c r="AO168" s="23"/>
      <c r="AP168" s="23"/>
    </row>
    <row r="169" s="123" customFormat="true" ht="50.25" hidden="false" customHeight="true" outlineLevel="0" collapsed="false">
      <c r="A169" s="108" t="s">
        <v>509</v>
      </c>
      <c r="B169" s="69" t="s">
        <v>1401</v>
      </c>
      <c r="C169" s="108" t="s">
        <v>1409</v>
      </c>
      <c r="D169" s="119" t="s">
        <v>1410</v>
      </c>
      <c r="E169" s="121" t="n">
        <v>6882</v>
      </c>
      <c r="F169" s="121" t="n">
        <v>2561</v>
      </c>
      <c r="G169" s="120" t="n">
        <v>296</v>
      </c>
      <c r="H169" s="120" t="s">
        <v>2336</v>
      </c>
      <c r="I169" s="121" t="s">
        <v>1625</v>
      </c>
      <c r="J169" s="120" t="s">
        <v>31</v>
      </c>
      <c r="K169" s="120" t="s">
        <v>31</v>
      </c>
      <c r="L169" s="125" t="n">
        <v>594.3</v>
      </c>
      <c r="M169" s="215" t="n">
        <v>184</v>
      </c>
      <c r="N169" s="23" t="s">
        <v>31</v>
      </c>
      <c r="O169" s="120" t="s">
        <v>2049</v>
      </c>
      <c r="P169" s="120"/>
      <c r="Q169" s="120" t="s">
        <v>1888</v>
      </c>
      <c r="R169" s="434" t="n">
        <v>34.67</v>
      </c>
      <c r="S169" s="120" t="s">
        <v>1905</v>
      </c>
      <c r="T169" s="120" t="n">
        <v>13</v>
      </c>
      <c r="U169" s="23" t="n">
        <v>3740</v>
      </c>
      <c r="V169" s="23" t="s">
        <v>21</v>
      </c>
      <c r="W169" s="23" t="s">
        <v>1629</v>
      </c>
      <c r="X169" s="23" t="s">
        <v>1909</v>
      </c>
      <c r="Y169" s="23" t="s">
        <v>1631</v>
      </c>
      <c r="Z169" s="23" t="s">
        <v>21</v>
      </c>
      <c r="AA169" s="23" t="s">
        <v>1691</v>
      </c>
      <c r="AB169" s="23" t="s">
        <v>1898</v>
      </c>
      <c r="AC169" s="23" t="s">
        <v>1941</v>
      </c>
      <c r="AD169" s="23" t="s">
        <v>57</v>
      </c>
      <c r="AE169" s="23"/>
      <c r="AF169" s="23"/>
      <c r="AG169" s="23"/>
      <c r="AH169" s="23"/>
      <c r="AI169" s="23"/>
      <c r="AJ169" s="23"/>
      <c r="AK169" s="23"/>
      <c r="AL169" s="23"/>
      <c r="AM169" s="23"/>
      <c r="AN169" s="23"/>
      <c r="AO169" s="23"/>
      <c r="AP169" s="23" t="s">
        <v>2337</v>
      </c>
    </row>
    <row r="170" s="123" customFormat="true" ht="51" hidden="false" customHeight="true" outlineLevel="0" collapsed="false">
      <c r="A170" s="108" t="s">
        <v>509</v>
      </c>
      <c r="B170" s="108" t="s">
        <v>572</v>
      </c>
      <c r="C170" s="108" t="s">
        <v>1411</v>
      </c>
      <c r="D170" s="108" t="s">
        <v>1412</v>
      </c>
      <c r="E170" s="120" t="n">
        <v>8</v>
      </c>
      <c r="F170" s="120"/>
      <c r="G170" s="120"/>
      <c r="H170" s="120"/>
      <c r="I170" s="121" t="s">
        <v>1915</v>
      </c>
      <c r="J170" s="120" t="s">
        <v>31</v>
      </c>
      <c r="K170" s="120" t="s">
        <v>31</v>
      </c>
      <c r="L170" s="125" t="n">
        <v>7</v>
      </c>
      <c r="M170" s="215"/>
      <c r="N170" s="23" t="s">
        <v>57</v>
      </c>
      <c r="O170" s="120"/>
      <c r="P170" s="120"/>
      <c r="Q170" s="120" t="s">
        <v>1627</v>
      </c>
      <c r="R170" s="120"/>
      <c r="S170" s="120" t="s">
        <v>1905</v>
      </c>
      <c r="T170" s="120" t="n">
        <v>1</v>
      </c>
      <c r="U170" s="23" t="s">
        <v>2338</v>
      </c>
      <c r="V170" s="23" t="s">
        <v>21</v>
      </c>
      <c r="W170" s="23" t="s">
        <v>1907</v>
      </c>
      <c r="X170" s="23" t="s">
        <v>1891</v>
      </c>
      <c r="Y170" s="23" t="s">
        <v>1631</v>
      </c>
      <c r="Z170" s="23" t="s">
        <v>21</v>
      </c>
      <c r="AA170" s="23" t="s">
        <v>1923</v>
      </c>
      <c r="AB170" s="23" t="s">
        <v>1920</v>
      </c>
      <c r="AC170" s="23" t="s">
        <v>1941</v>
      </c>
      <c r="AD170" s="23" t="s">
        <v>57</v>
      </c>
      <c r="AE170" s="23"/>
      <c r="AF170" s="23"/>
      <c r="AG170" s="23"/>
      <c r="AH170" s="23"/>
      <c r="AI170" s="23"/>
      <c r="AJ170" s="23"/>
      <c r="AK170" s="23"/>
      <c r="AL170" s="23"/>
      <c r="AM170" s="23"/>
      <c r="AN170" s="23"/>
      <c r="AO170" s="23"/>
      <c r="AP170" s="23"/>
    </row>
    <row r="171" s="123" customFormat="true" ht="92.25" hidden="false" customHeight="true" outlineLevel="0" collapsed="false">
      <c r="A171" s="108" t="s">
        <v>509</v>
      </c>
      <c r="B171" s="108" t="s">
        <v>563</v>
      </c>
      <c r="C171" s="108" t="s">
        <v>1413</v>
      </c>
      <c r="D171" s="108" t="s">
        <v>1414</v>
      </c>
      <c r="E171" s="121" t="n">
        <v>511</v>
      </c>
      <c r="F171" s="120" t="n">
        <v>241</v>
      </c>
      <c r="G171" s="120" t="n">
        <v>18</v>
      </c>
      <c r="H171" s="120" t="s">
        <v>2339</v>
      </c>
      <c r="I171" s="121" t="s">
        <v>1625</v>
      </c>
      <c r="J171" s="120" t="s">
        <v>31</v>
      </c>
      <c r="K171" s="120" t="s">
        <v>31</v>
      </c>
      <c r="L171" s="125" t="n">
        <v>42</v>
      </c>
      <c r="M171" s="215" t="n">
        <v>7</v>
      </c>
      <c r="N171" s="23" t="s">
        <v>57</v>
      </c>
      <c r="O171" s="120"/>
      <c r="P171" s="120"/>
      <c r="Q171" s="120" t="s">
        <v>1627</v>
      </c>
      <c r="R171" s="120" t="n">
        <v>22</v>
      </c>
      <c r="S171" s="120" t="s">
        <v>1889</v>
      </c>
      <c r="T171" s="120" t="n">
        <v>1</v>
      </c>
      <c r="U171" s="69" t="n">
        <v>100</v>
      </c>
      <c r="V171" s="23" t="s">
        <v>21</v>
      </c>
      <c r="W171" s="23" t="s">
        <v>1629</v>
      </c>
      <c r="X171" s="23" t="s">
        <v>1909</v>
      </c>
      <c r="Y171" s="23" t="s">
        <v>1631</v>
      </c>
      <c r="Z171" s="23" t="s">
        <v>1632</v>
      </c>
      <c r="AA171" s="23"/>
      <c r="AB171" s="23"/>
      <c r="AC171" s="23"/>
      <c r="AD171" s="23"/>
      <c r="AE171" s="23"/>
      <c r="AF171" s="23"/>
      <c r="AG171" s="23"/>
      <c r="AH171" s="23"/>
      <c r="AI171" s="129"/>
      <c r="AJ171" s="129"/>
      <c r="AK171" s="23"/>
      <c r="AL171" s="23"/>
      <c r="AM171" s="23"/>
      <c r="AN171" s="23"/>
      <c r="AO171" s="23"/>
      <c r="AP171" s="23"/>
    </row>
    <row r="172" s="123" customFormat="true" ht="51" hidden="false" customHeight="false" outlineLevel="0" collapsed="false">
      <c r="A172" s="108" t="s">
        <v>509</v>
      </c>
      <c r="B172" s="69" t="s">
        <v>1401</v>
      </c>
      <c r="C172" s="108" t="s">
        <v>1415</v>
      </c>
      <c r="D172" s="108" t="s">
        <v>1416</v>
      </c>
      <c r="E172" s="121" t="n">
        <v>1630</v>
      </c>
      <c r="F172" s="121" t="n">
        <v>1087</v>
      </c>
      <c r="G172" s="121" t="n">
        <v>100</v>
      </c>
      <c r="H172" s="120" t="s">
        <v>2340</v>
      </c>
      <c r="I172" s="121" t="s">
        <v>1625</v>
      </c>
      <c r="J172" s="120" t="s">
        <v>31</v>
      </c>
      <c r="K172" s="120" t="s">
        <v>31</v>
      </c>
      <c r="L172" s="122" t="n">
        <v>181</v>
      </c>
      <c r="M172" s="215" t="n">
        <v>77</v>
      </c>
      <c r="N172" s="23" t="s">
        <v>31</v>
      </c>
      <c r="O172" s="120" t="s">
        <v>1968</v>
      </c>
      <c r="P172" s="120" t="s">
        <v>2341</v>
      </c>
      <c r="Q172" s="120" t="s">
        <v>1627</v>
      </c>
      <c r="R172" s="434" t="n">
        <v>17.6</v>
      </c>
      <c r="S172" s="120" t="s">
        <v>1905</v>
      </c>
      <c r="T172" s="120" t="n">
        <v>5</v>
      </c>
      <c r="U172" s="23" t="n">
        <v>1230</v>
      </c>
      <c r="V172" s="23" t="s">
        <v>21</v>
      </c>
      <c r="W172" s="23" t="s">
        <v>1629</v>
      </c>
      <c r="X172" s="23" t="s">
        <v>1909</v>
      </c>
      <c r="Y172" s="23" t="s">
        <v>1631</v>
      </c>
      <c r="Z172" s="23" t="s">
        <v>21</v>
      </c>
      <c r="AA172" s="23" t="s">
        <v>1897</v>
      </c>
      <c r="AB172" s="23" t="s">
        <v>1920</v>
      </c>
      <c r="AC172" s="23" t="s">
        <v>1941</v>
      </c>
      <c r="AD172" s="23" t="s">
        <v>57</v>
      </c>
      <c r="AE172" s="23"/>
      <c r="AF172" s="23"/>
      <c r="AG172" s="23"/>
      <c r="AH172" s="23"/>
      <c r="AI172" s="23"/>
      <c r="AJ172" s="23"/>
      <c r="AK172" s="23"/>
      <c r="AL172" s="23"/>
      <c r="AM172" s="23"/>
      <c r="AN172" s="23"/>
      <c r="AO172" s="23"/>
      <c r="AP172" s="23"/>
    </row>
    <row r="173" s="123" customFormat="true" ht="67.5" hidden="false" customHeight="true" outlineLevel="0" collapsed="false">
      <c r="A173" s="108" t="s">
        <v>509</v>
      </c>
      <c r="B173" s="108" t="s">
        <v>528</v>
      </c>
      <c r="C173" s="108" t="s">
        <v>1417</v>
      </c>
      <c r="D173" s="145" t="s">
        <v>1418</v>
      </c>
      <c r="E173" s="120" t="n">
        <v>316</v>
      </c>
      <c r="F173" s="121" t="s">
        <v>2342</v>
      </c>
      <c r="G173" s="121"/>
      <c r="H173" s="121"/>
      <c r="I173" s="121"/>
      <c r="J173" s="120"/>
      <c r="K173" s="120"/>
      <c r="L173" s="122" t="n">
        <v>18</v>
      </c>
      <c r="M173" s="197"/>
      <c r="N173" s="23"/>
      <c r="O173" s="120"/>
      <c r="P173" s="120"/>
      <c r="Q173" s="120"/>
      <c r="R173" s="197"/>
      <c r="S173" s="197"/>
      <c r="T173" s="120"/>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row>
    <row r="174" s="123" customFormat="true" ht="51" hidden="false" customHeight="true" outlineLevel="0" collapsed="false">
      <c r="A174" s="108" t="s">
        <v>509</v>
      </c>
      <c r="B174" s="108" t="s">
        <v>572</v>
      </c>
      <c r="C174" s="108" t="s">
        <v>1419</v>
      </c>
      <c r="D174" s="108" t="s">
        <v>1420</v>
      </c>
      <c r="E174" s="120" t="n">
        <v>109</v>
      </c>
      <c r="F174" s="120"/>
      <c r="G174" s="120"/>
      <c r="H174" s="120"/>
      <c r="I174" s="121" t="s">
        <v>1915</v>
      </c>
      <c r="J174" s="120" t="s">
        <v>31</v>
      </c>
      <c r="K174" s="120" t="s">
        <v>31</v>
      </c>
      <c r="L174" s="122" t="n">
        <v>4.9</v>
      </c>
      <c r="M174" s="215"/>
      <c r="N174" s="23" t="s">
        <v>57</v>
      </c>
      <c r="O174" s="120"/>
      <c r="P174" s="120"/>
      <c r="Q174" s="120" t="s">
        <v>1627</v>
      </c>
      <c r="R174" s="120"/>
      <c r="S174" s="120" t="s">
        <v>1905</v>
      </c>
      <c r="T174" s="120" t="n">
        <v>1</v>
      </c>
      <c r="U174" s="23" t="s">
        <v>2338</v>
      </c>
      <c r="V174" s="23" t="s">
        <v>21</v>
      </c>
      <c r="W174" s="23" t="s">
        <v>1907</v>
      </c>
      <c r="X174" s="23" t="s">
        <v>1891</v>
      </c>
      <c r="Y174" s="23" t="s">
        <v>1631</v>
      </c>
      <c r="Z174" s="23" t="s">
        <v>21</v>
      </c>
      <c r="AA174" s="23" t="s">
        <v>1923</v>
      </c>
      <c r="AB174" s="23" t="s">
        <v>1920</v>
      </c>
      <c r="AC174" s="23" t="s">
        <v>1941</v>
      </c>
      <c r="AD174" s="23" t="s">
        <v>57</v>
      </c>
      <c r="AE174" s="23"/>
      <c r="AF174" s="23"/>
      <c r="AG174" s="23"/>
      <c r="AH174" s="23"/>
      <c r="AI174" s="23"/>
      <c r="AJ174" s="23"/>
      <c r="AK174" s="23"/>
      <c r="AL174" s="23"/>
      <c r="AM174" s="23"/>
      <c r="AN174" s="23"/>
      <c r="AO174" s="23"/>
      <c r="AP174" s="23"/>
    </row>
    <row r="175" s="123" customFormat="true" ht="92.25" hidden="false" customHeight="true" outlineLevel="0" collapsed="false">
      <c r="A175" s="108" t="s">
        <v>509</v>
      </c>
      <c r="B175" s="108" t="s">
        <v>563</v>
      </c>
      <c r="C175" s="108" t="s">
        <v>1421</v>
      </c>
      <c r="D175" s="108" t="s">
        <v>1422</v>
      </c>
      <c r="E175" s="121" t="n">
        <v>209</v>
      </c>
      <c r="F175" s="120" t="n">
        <v>100</v>
      </c>
      <c r="G175" s="120" t="n">
        <v>3</v>
      </c>
      <c r="H175" s="120" t="s">
        <v>2343</v>
      </c>
      <c r="I175" s="121" t="s">
        <v>1915</v>
      </c>
      <c r="J175" s="120" t="s">
        <v>31</v>
      </c>
      <c r="K175" s="120" t="s">
        <v>31</v>
      </c>
      <c r="L175" s="166" t="n">
        <v>16</v>
      </c>
      <c r="M175" s="215" t="n">
        <v>1</v>
      </c>
      <c r="N175" s="23" t="s">
        <v>21</v>
      </c>
      <c r="O175" s="120" t="s">
        <v>2094</v>
      </c>
      <c r="P175" s="120"/>
      <c r="Q175" s="120" t="s">
        <v>1888</v>
      </c>
      <c r="R175" s="120" t="n">
        <v>15</v>
      </c>
      <c r="S175" s="120" t="s">
        <v>1946</v>
      </c>
      <c r="T175" s="120" t="n">
        <v>2</v>
      </c>
      <c r="U175" s="69" t="n">
        <v>100</v>
      </c>
      <c r="V175" s="23" t="s">
        <v>21</v>
      </c>
      <c r="W175" s="23" t="s">
        <v>1629</v>
      </c>
      <c r="X175" s="23" t="s">
        <v>1909</v>
      </c>
      <c r="Y175" s="23" t="s">
        <v>1631</v>
      </c>
      <c r="Z175" s="23" t="s">
        <v>1632</v>
      </c>
      <c r="AA175" s="23"/>
      <c r="AB175" s="23"/>
      <c r="AC175" s="23"/>
      <c r="AD175" s="23"/>
      <c r="AE175" s="23"/>
      <c r="AF175" s="23"/>
      <c r="AG175" s="23"/>
      <c r="AH175" s="23"/>
      <c r="AI175" s="23"/>
      <c r="AJ175" s="23"/>
      <c r="AK175" s="23"/>
      <c r="AL175" s="23"/>
      <c r="AM175" s="23"/>
      <c r="AN175" s="23"/>
      <c r="AO175" s="23"/>
      <c r="AP175" s="23"/>
    </row>
    <row r="176" s="123" customFormat="true" ht="68.25" hidden="false" customHeight="true" outlineLevel="0" collapsed="false">
      <c r="A176" s="108" t="s">
        <v>509</v>
      </c>
      <c r="B176" s="108" t="s">
        <v>537</v>
      </c>
      <c r="C176" s="108" t="s">
        <v>1423</v>
      </c>
      <c r="D176" s="108" t="s">
        <v>1424</v>
      </c>
      <c r="E176" s="198" t="n">
        <v>395</v>
      </c>
      <c r="F176" s="120" t="n">
        <v>176</v>
      </c>
      <c r="G176" s="120" t="n">
        <v>24</v>
      </c>
      <c r="H176" s="120" t="s">
        <v>2344</v>
      </c>
      <c r="I176" s="121" t="s">
        <v>1625</v>
      </c>
      <c r="J176" s="120" t="s">
        <v>2345</v>
      </c>
      <c r="K176" s="120" t="s">
        <v>21</v>
      </c>
      <c r="L176" s="122" t="n">
        <v>43.5</v>
      </c>
      <c r="M176" s="215" t="n">
        <v>137.76</v>
      </c>
      <c r="N176" s="23" t="s">
        <v>21</v>
      </c>
      <c r="O176" s="120" t="s">
        <v>2272</v>
      </c>
      <c r="P176" s="120"/>
      <c r="Q176" s="120" t="s">
        <v>1888</v>
      </c>
      <c r="R176" s="398" t="n">
        <v>12.93</v>
      </c>
      <c r="S176" s="120" t="s">
        <v>1946</v>
      </c>
      <c r="T176" s="120" t="n">
        <v>1</v>
      </c>
      <c r="U176" s="23" t="s">
        <v>2346</v>
      </c>
      <c r="V176" s="23" t="s">
        <v>21</v>
      </c>
      <c r="W176" s="23" t="s">
        <v>1907</v>
      </c>
      <c r="X176" s="200" t="s">
        <v>1630</v>
      </c>
      <c r="Y176" s="23" t="s">
        <v>1631</v>
      </c>
      <c r="Z176" s="23" t="s">
        <v>1632</v>
      </c>
      <c r="AA176" s="23"/>
      <c r="AB176" s="23"/>
      <c r="AC176" s="23"/>
      <c r="AD176" s="23"/>
      <c r="AE176" s="23"/>
      <c r="AF176" s="23"/>
      <c r="AG176" s="23"/>
      <c r="AH176" s="23"/>
      <c r="AI176" s="23"/>
      <c r="AJ176" s="23"/>
      <c r="AK176" s="23"/>
      <c r="AL176" s="23"/>
      <c r="AM176" s="23"/>
      <c r="AN176" s="23"/>
      <c r="AO176" s="23"/>
      <c r="AP176" s="143" t="s">
        <v>2347</v>
      </c>
    </row>
    <row r="177" s="123" customFormat="true" ht="82.5" hidden="false" customHeight="true" outlineLevel="0" collapsed="false">
      <c r="A177" s="108" t="s">
        <v>509</v>
      </c>
      <c r="B177" s="108" t="s">
        <v>537</v>
      </c>
      <c r="C177" s="108" t="s">
        <v>1425</v>
      </c>
      <c r="D177" s="440" t="s">
        <v>1426</v>
      </c>
      <c r="E177" s="198" t="n">
        <v>2469</v>
      </c>
      <c r="F177" s="120" t="n">
        <v>1244</v>
      </c>
      <c r="G177" s="120" t="n">
        <v>116</v>
      </c>
      <c r="H177" s="120" t="s">
        <v>2348</v>
      </c>
      <c r="I177" s="121" t="s">
        <v>1625</v>
      </c>
      <c r="J177" s="120" t="s">
        <v>2349</v>
      </c>
      <c r="K177" s="120" t="s">
        <v>21</v>
      </c>
      <c r="L177" s="122" t="n">
        <v>326.31</v>
      </c>
      <c r="M177" s="215" t="n">
        <v>53.89</v>
      </c>
      <c r="N177" s="23" t="s">
        <v>57</v>
      </c>
      <c r="O177" s="120"/>
      <c r="P177" s="120"/>
      <c r="Q177" s="120" t="s">
        <v>1929</v>
      </c>
      <c r="R177" s="398" t="n">
        <v>74.63</v>
      </c>
      <c r="S177" s="120" t="s">
        <v>1946</v>
      </c>
      <c r="T177" s="120" t="n">
        <v>30</v>
      </c>
      <c r="U177" s="23" t="s">
        <v>2350</v>
      </c>
      <c r="V177" s="23" t="s">
        <v>21</v>
      </c>
      <c r="W177" s="23" t="s">
        <v>1981</v>
      </c>
      <c r="X177" s="200" t="s">
        <v>1630</v>
      </c>
      <c r="Y177" s="23" t="s">
        <v>1631</v>
      </c>
      <c r="Z177" s="23" t="s">
        <v>1632</v>
      </c>
      <c r="AA177" s="23"/>
      <c r="AB177" s="23"/>
      <c r="AC177" s="23"/>
      <c r="AD177" s="23"/>
      <c r="AE177" s="23"/>
      <c r="AF177" s="23"/>
      <c r="AG177" s="23"/>
      <c r="AH177" s="23"/>
      <c r="AI177" s="23"/>
      <c r="AJ177" s="23"/>
      <c r="AK177" s="23"/>
      <c r="AL177" s="23"/>
      <c r="AM177" s="23"/>
      <c r="AN177" s="23"/>
      <c r="AO177" s="23"/>
      <c r="AP177" s="143" t="s">
        <v>2351</v>
      </c>
    </row>
    <row r="178" s="123" customFormat="true" ht="67.5" hidden="false" customHeight="true" outlineLevel="0" collapsed="false">
      <c r="A178" s="108" t="s">
        <v>509</v>
      </c>
      <c r="B178" s="108" t="s">
        <v>537</v>
      </c>
      <c r="C178" s="23" t="s">
        <v>1427</v>
      </c>
      <c r="D178" s="119" t="s">
        <v>1428</v>
      </c>
      <c r="E178" s="46" t="n">
        <v>745</v>
      </c>
      <c r="F178" s="23" t="n">
        <v>608</v>
      </c>
      <c r="G178" s="23" t="n">
        <v>39</v>
      </c>
      <c r="H178" s="120" t="s">
        <v>2352</v>
      </c>
      <c r="I178" s="121" t="s">
        <v>1625</v>
      </c>
      <c r="J178" s="120" t="s">
        <v>2353</v>
      </c>
      <c r="K178" s="120" t="s">
        <v>21</v>
      </c>
      <c r="L178" s="122" t="n">
        <v>110.96</v>
      </c>
      <c r="M178" s="215" t="n">
        <v>11.3</v>
      </c>
      <c r="N178" s="23" t="s">
        <v>57</v>
      </c>
      <c r="O178" s="120"/>
      <c r="P178" s="120"/>
      <c r="Q178" s="120" t="s">
        <v>1888</v>
      </c>
      <c r="R178" s="398" t="n">
        <v>43.815</v>
      </c>
      <c r="S178" s="120" t="s">
        <v>1946</v>
      </c>
      <c r="T178" s="120" t="n">
        <v>12</v>
      </c>
      <c r="U178" s="23" t="s">
        <v>2354</v>
      </c>
      <c r="V178" s="23" t="s">
        <v>21</v>
      </c>
      <c r="W178" s="23" t="s">
        <v>1629</v>
      </c>
      <c r="X178" s="200" t="s">
        <v>1630</v>
      </c>
      <c r="Y178" s="23" t="s">
        <v>1631</v>
      </c>
      <c r="Z178" s="23" t="s">
        <v>1632</v>
      </c>
      <c r="AA178" s="23"/>
      <c r="AB178" s="23"/>
      <c r="AC178" s="23"/>
      <c r="AD178" s="23"/>
      <c r="AE178" s="23"/>
      <c r="AF178" s="23"/>
      <c r="AG178" s="23"/>
      <c r="AH178" s="23"/>
      <c r="AI178" s="23"/>
      <c r="AJ178" s="23"/>
      <c r="AK178" s="23"/>
      <c r="AL178" s="23"/>
      <c r="AM178" s="23"/>
      <c r="AN178" s="23"/>
      <c r="AO178" s="23"/>
      <c r="AP178" s="143" t="s">
        <v>2355</v>
      </c>
    </row>
    <row r="179" s="123" customFormat="true" ht="28.5" hidden="false" customHeight="true" outlineLevel="0" collapsed="false">
      <c r="A179" s="108" t="s">
        <v>509</v>
      </c>
      <c r="B179" s="69" t="s">
        <v>1401</v>
      </c>
      <c r="C179" s="108" t="s">
        <v>1429</v>
      </c>
      <c r="D179" s="108" t="s">
        <v>1430</v>
      </c>
      <c r="E179" s="120" t="n">
        <v>1338</v>
      </c>
      <c r="F179" s="120" t="n">
        <v>769</v>
      </c>
      <c r="G179" s="120" t="n">
        <v>51</v>
      </c>
      <c r="H179" s="120" t="s">
        <v>2356</v>
      </c>
      <c r="I179" s="121" t="s">
        <v>1625</v>
      </c>
      <c r="J179" s="120" t="s">
        <v>264</v>
      </c>
      <c r="K179" s="120" t="s">
        <v>31</v>
      </c>
      <c r="L179" s="122" t="n">
        <v>129</v>
      </c>
      <c r="M179" s="215" t="n">
        <v>33</v>
      </c>
      <c r="N179" s="23" t="s">
        <v>264</v>
      </c>
      <c r="O179" s="120"/>
      <c r="P179" s="120"/>
      <c r="Q179" s="120" t="s">
        <v>1929</v>
      </c>
      <c r="R179" s="434" t="n">
        <v>13.9</v>
      </c>
      <c r="S179" s="120" t="s">
        <v>1905</v>
      </c>
      <c r="T179" s="120" t="n">
        <v>5</v>
      </c>
      <c r="U179" s="23" t="n">
        <v>630</v>
      </c>
      <c r="V179" s="23" t="s">
        <v>21</v>
      </c>
      <c r="W179" s="23" t="s">
        <v>1629</v>
      </c>
      <c r="X179" s="23" t="s">
        <v>1909</v>
      </c>
      <c r="Y179" s="23" t="s">
        <v>1631</v>
      </c>
      <c r="Z179" s="23" t="s">
        <v>1632</v>
      </c>
      <c r="AA179" s="23"/>
      <c r="AB179" s="23"/>
      <c r="AC179" s="23"/>
      <c r="AD179" s="23"/>
      <c r="AE179" s="23"/>
      <c r="AF179" s="23"/>
      <c r="AG179" s="23"/>
      <c r="AH179" s="23"/>
      <c r="AI179" s="23"/>
      <c r="AJ179" s="23"/>
      <c r="AK179" s="23"/>
      <c r="AL179" s="23"/>
      <c r="AM179" s="23"/>
      <c r="AN179" s="23"/>
      <c r="AO179" s="23"/>
      <c r="AP179" s="23" t="s">
        <v>2357</v>
      </c>
    </row>
    <row r="180" s="123" customFormat="true" ht="51" hidden="false" customHeight="true" outlineLevel="0" collapsed="false">
      <c r="A180" s="108" t="s">
        <v>509</v>
      </c>
      <c r="B180" s="108" t="s">
        <v>572</v>
      </c>
      <c r="C180" s="108" t="s">
        <v>1431</v>
      </c>
      <c r="D180" s="108" t="s">
        <v>1432</v>
      </c>
      <c r="E180" s="120" t="n">
        <v>39</v>
      </c>
      <c r="F180" s="120"/>
      <c r="G180" s="120"/>
      <c r="H180" s="120"/>
      <c r="I180" s="121" t="s">
        <v>1915</v>
      </c>
      <c r="J180" s="120" t="s">
        <v>31</v>
      </c>
      <c r="K180" s="120" t="s">
        <v>31</v>
      </c>
      <c r="L180" s="122" t="n">
        <v>9</v>
      </c>
      <c r="M180" s="215"/>
      <c r="N180" s="23" t="s">
        <v>57</v>
      </c>
      <c r="O180" s="120"/>
      <c r="P180" s="120"/>
      <c r="Q180" s="120" t="s">
        <v>1627</v>
      </c>
      <c r="R180" s="120"/>
      <c r="S180" s="120" t="s">
        <v>1905</v>
      </c>
      <c r="T180" s="120" t="n">
        <v>1</v>
      </c>
      <c r="U180" s="23" t="s">
        <v>2358</v>
      </c>
      <c r="V180" s="23" t="s">
        <v>21</v>
      </c>
      <c r="W180" s="23" t="s">
        <v>1907</v>
      </c>
      <c r="X180" s="23" t="s">
        <v>1891</v>
      </c>
      <c r="Y180" s="23" t="s">
        <v>1631</v>
      </c>
      <c r="Z180" s="23" t="s">
        <v>21</v>
      </c>
      <c r="AA180" s="23" t="s">
        <v>1923</v>
      </c>
      <c r="AB180" s="23" t="s">
        <v>1920</v>
      </c>
      <c r="AC180" s="23" t="s">
        <v>1941</v>
      </c>
      <c r="AD180" s="23" t="s">
        <v>57</v>
      </c>
      <c r="AE180" s="23"/>
      <c r="AF180" s="23"/>
      <c r="AG180" s="23"/>
      <c r="AH180" s="23"/>
      <c r="AI180" s="23"/>
      <c r="AJ180" s="23"/>
      <c r="AK180" s="23"/>
      <c r="AL180" s="23"/>
      <c r="AM180" s="23"/>
      <c r="AN180" s="23"/>
      <c r="AO180" s="23"/>
      <c r="AP180" s="23"/>
    </row>
    <row r="181" s="123" customFormat="true" ht="63.75" hidden="false" customHeight="true" outlineLevel="0" collapsed="false">
      <c r="A181" s="108" t="s">
        <v>509</v>
      </c>
      <c r="B181" s="108" t="s">
        <v>528</v>
      </c>
      <c r="C181" s="108" t="s">
        <v>1433</v>
      </c>
      <c r="D181" s="119" t="s">
        <v>1434</v>
      </c>
      <c r="E181" s="120" t="n">
        <v>26036</v>
      </c>
      <c r="F181" s="121" t="n">
        <v>652</v>
      </c>
      <c r="G181" s="121" t="n">
        <v>44</v>
      </c>
      <c r="H181" s="121" t="s">
        <v>2359</v>
      </c>
      <c r="I181" s="121"/>
      <c r="J181" s="120"/>
      <c r="K181" s="120"/>
      <c r="L181" s="122" t="n">
        <v>257.64</v>
      </c>
      <c r="M181" s="226" t="n">
        <v>19.5</v>
      </c>
      <c r="N181" s="23"/>
      <c r="O181" s="121"/>
      <c r="P181" s="121"/>
      <c r="Q181" s="121"/>
      <c r="R181" s="121" t="n">
        <v>42</v>
      </c>
      <c r="S181" s="120"/>
      <c r="T181" s="120"/>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row>
    <row r="182" s="123" customFormat="true" ht="123.75" hidden="false" customHeight="true" outlineLevel="0" collapsed="false">
      <c r="A182" s="108" t="s">
        <v>509</v>
      </c>
      <c r="B182" s="108" t="s">
        <v>537</v>
      </c>
      <c r="C182" s="108" t="s">
        <v>1433</v>
      </c>
      <c r="D182" s="440" t="s">
        <v>1435</v>
      </c>
      <c r="E182" s="201" t="n">
        <v>24752</v>
      </c>
      <c r="F182" s="23" t="n">
        <v>10430</v>
      </c>
      <c r="G182" s="23" t="n">
        <v>1925</v>
      </c>
      <c r="H182" s="120" t="s">
        <v>2360</v>
      </c>
      <c r="I182" s="121" t="s">
        <v>1625</v>
      </c>
      <c r="J182" s="120" t="s">
        <v>2361</v>
      </c>
      <c r="K182" s="120" t="s">
        <v>21</v>
      </c>
      <c r="L182" s="122" t="n">
        <v>3318</v>
      </c>
      <c r="M182" s="215" t="n">
        <v>2414.1</v>
      </c>
      <c r="N182" s="23" t="s">
        <v>57</v>
      </c>
      <c r="O182" s="120"/>
      <c r="P182" s="120"/>
      <c r="Q182" s="120" t="s">
        <v>1929</v>
      </c>
      <c r="R182" s="398" t="n">
        <v>383.499</v>
      </c>
      <c r="S182" s="120" t="s">
        <v>1946</v>
      </c>
      <c r="T182" s="120" t="n">
        <v>30</v>
      </c>
      <c r="U182" s="23" t="s">
        <v>2362</v>
      </c>
      <c r="V182" s="23" t="s">
        <v>21</v>
      </c>
      <c r="W182" s="23" t="s">
        <v>2194</v>
      </c>
      <c r="X182" s="200" t="s">
        <v>1630</v>
      </c>
      <c r="Y182" s="23" t="s">
        <v>1631</v>
      </c>
      <c r="Z182" s="23" t="s">
        <v>21</v>
      </c>
      <c r="AA182" s="23" t="s">
        <v>1923</v>
      </c>
      <c r="AB182" s="23" t="s">
        <v>1692</v>
      </c>
      <c r="AC182" s="23" t="s">
        <v>1899</v>
      </c>
      <c r="AD182" s="23" t="s">
        <v>57</v>
      </c>
      <c r="AE182" s="23"/>
      <c r="AF182" s="23"/>
      <c r="AG182" s="23"/>
      <c r="AH182" s="23" t="s">
        <v>1983</v>
      </c>
      <c r="AI182" s="129" t="s">
        <v>2363</v>
      </c>
      <c r="AJ182" s="23" t="s">
        <v>2364</v>
      </c>
      <c r="AK182" s="23" t="n">
        <v>5.41</v>
      </c>
      <c r="AL182" s="23"/>
      <c r="AM182" s="23"/>
      <c r="AN182" s="23"/>
      <c r="AO182" s="23"/>
      <c r="AP182" s="143" t="s">
        <v>2365</v>
      </c>
    </row>
    <row r="183" s="139" customFormat="true" ht="38.25" hidden="false" customHeight="true" outlineLevel="0" collapsed="false">
      <c r="A183" s="127" t="s">
        <v>509</v>
      </c>
      <c r="B183" s="128" t="s">
        <v>510</v>
      </c>
      <c r="C183" s="108" t="s">
        <v>1436</v>
      </c>
      <c r="D183" s="128" t="s">
        <v>1437</v>
      </c>
      <c r="E183" s="165" t="n">
        <v>3150</v>
      </c>
      <c r="F183" s="120" t="n">
        <v>1113</v>
      </c>
      <c r="G183" s="120" t="n">
        <v>53</v>
      </c>
      <c r="H183" s="120" t="s">
        <v>2366</v>
      </c>
      <c r="I183" s="121" t="s">
        <v>1625</v>
      </c>
      <c r="J183" s="120" t="s">
        <v>2328</v>
      </c>
      <c r="K183" s="120" t="s">
        <v>21</v>
      </c>
      <c r="L183" s="122" t="n">
        <v>225</v>
      </c>
      <c r="M183" s="215" t="n">
        <v>54</v>
      </c>
      <c r="N183" s="23" t="s">
        <v>57</v>
      </c>
      <c r="O183" s="120"/>
      <c r="P183" s="120"/>
      <c r="Q183" s="120" t="s">
        <v>1627</v>
      </c>
      <c r="R183" s="120" t="n">
        <v>46.32</v>
      </c>
      <c r="S183" s="120" t="s">
        <v>2367</v>
      </c>
      <c r="T183" s="120" t="n">
        <v>5</v>
      </c>
      <c r="U183" s="120" t="n">
        <v>2526</v>
      </c>
      <c r="V183" s="23" t="s">
        <v>21</v>
      </c>
      <c r="W183" s="23" t="s">
        <v>1629</v>
      </c>
      <c r="X183" s="23" t="s">
        <v>1630</v>
      </c>
      <c r="Y183" s="23" t="s">
        <v>1688</v>
      </c>
      <c r="Z183" s="23" t="s">
        <v>1632</v>
      </c>
      <c r="AA183" s="23"/>
      <c r="AB183" s="23"/>
      <c r="AC183" s="23"/>
      <c r="AD183" s="23"/>
      <c r="AE183" s="23"/>
      <c r="AF183" s="23"/>
      <c r="AG183" s="23"/>
      <c r="AH183" s="23"/>
      <c r="AI183" s="23"/>
      <c r="AJ183" s="23"/>
      <c r="AK183" s="23"/>
      <c r="AL183" s="23"/>
      <c r="AM183" s="23"/>
      <c r="AN183" s="23"/>
      <c r="AO183" s="23"/>
      <c r="AP183" s="23"/>
    </row>
    <row r="184" s="123" customFormat="true" ht="51" hidden="false" customHeight="true" outlineLevel="0" collapsed="false">
      <c r="A184" s="108" t="s">
        <v>509</v>
      </c>
      <c r="B184" s="108" t="s">
        <v>572</v>
      </c>
      <c r="C184" s="108" t="s">
        <v>1438</v>
      </c>
      <c r="D184" s="108" t="s">
        <v>1439</v>
      </c>
      <c r="E184" s="120" t="n">
        <v>166</v>
      </c>
      <c r="F184" s="120" t="n">
        <v>96</v>
      </c>
      <c r="G184" s="120"/>
      <c r="H184" s="120"/>
      <c r="I184" s="121" t="s">
        <v>1915</v>
      </c>
      <c r="J184" s="120" t="s">
        <v>31</v>
      </c>
      <c r="K184" s="120" t="s">
        <v>31</v>
      </c>
      <c r="L184" s="122" t="n">
        <v>21</v>
      </c>
      <c r="M184" s="215"/>
      <c r="N184" s="23" t="s">
        <v>57</v>
      </c>
      <c r="O184" s="120"/>
      <c r="P184" s="120"/>
      <c r="Q184" s="120" t="s">
        <v>1627</v>
      </c>
      <c r="R184" s="120"/>
      <c r="S184" s="120" t="s">
        <v>1946</v>
      </c>
      <c r="T184" s="120" t="n">
        <v>1</v>
      </c>
      <c r="U184" s="23" t="s">
        <v>2358</v>
      </c>
      <c r="V184" s="23" t="s">
        <v>21</v>
      </c>
      <c r="W184" s="23" t="s">
        <v>1907</v>
      </c>
      <c r="X184" s="23" t="s">
        <v>1891</v>
      </c>
      <c r="Y184" s="23" t="s">
        <v>1631</v>
      </c>
      <c r="Z184" s="23" t="s">
        <v>21</v>
      </c>
      <c r="AA184" s="23" t="s">
        <v>1923</v>
      </c>
      <c r="AB184" s="23" t="s">
        <v>1920</v>
      </c>
      <c r="AC184" s="23" t="s">
        <v>1941</v>
      </c>
      <c r="AD184" s="23" t="s">
        <v>57</v>
      </c>
      <c r="AE184" s="23"/>
      <c r="AF184" s="23"/>
      <c r="AG184" s="23"/>
      <c r="AH184" s="23"/>
      <c r="AI184" s="23"/>
      <c r="AJ184" s="23"/>
      <c r="AK184" s="23"/>
      <c r="AL184" s="23"/>
      <c r="AM184" s="23"/>
      <c r="AN184" s="23"/>
      <c r="AO184" s="23"/>
      <c r="AP184" s="23"/>
    </row>
    <row r="185" s="139" customFormat="true" ht="97.5" hidden="false" customHeight="true" outlineLevel="0" collapsed="false">
      <c r="A185" s="127" t="s">
        <v>509</v>
      </c>
      <c r="B185" s="128" t="s">
        <v>510</v>
      </c>
      <c r="C185" s="108" t="s">
        <v>1440</v>
      </c>
      <c r="D185" s="119" t="s">
        <v>1441</v>
      </c>
      <c r="E185" s="165" t="n">
        <v>40827</v>
      </c>
      <c r="F185" s="120" t="n">
        <v>20728</v>
      </c>
      <c r="G185" s="120" t="n">
        <v>974</v>
      </c>
      <c r="H185" s="120" t="s">
        <v>2368</v>
      </c>
      <c r="I185" s="121" t="s">
        <v>1625</v>
      </c>
      <c r="J185" s="120" t="s">
        <v>2369</v>
      </c>
      <c r="K185" s="120" t="s">
        <v>21</v>
      </c>
      <c r="L185" s="122" t="n">
        <v>4160</v>
      </c>
      <c r="M185" s="215" t="n">
        <v>2061</v>
      </c>
      <c r="N185" s="23" t="s">
        <v>21</v>
      </c>
      <c r="O185" s="120" t="s">
        <v>1644</v>
      </c>
      <c r="P185" s="120"/>
      <c r="Q185" s="120" t="s">
        <v>1627</v>
      </c>
      <c r="R185" s="120" t="n">
        <v>442</v>
      </c>
      <c r="S185" s="120" t="s">
        <v>1917</v>
      </c>
      <c r="T185" s="120" t="n">
        <v>21</v>
      </c>
      <c r="U185" s="120" t="n">
        <v>23680</v>
      </c>
      <c r="V185" s="23" t="s">
        <v>21</v>
      </c>
      <c r="W185" s="23" t="s">
        <v>2110</v>
      </c>
      <c r="X185" s="23" t="s">
        <v>1630</v>
      </c>
      <c r="Y185" s="23" t="s">
        <v>1688</v>
      </c>
      <c r="Z185" s="23" t="s">
        <v>21</v>
      </c>
      <c r="AA185" s="23" t="s">
        <v>1897</v>
      </c>
      <c r="AB185" s="23" t="s">
        <v>1930</v>
      </c>
      <c r="AC185" s="23"/>
      <c r="AD185" s="23" t="s">
        <v>21</v>
      </c>
      <c r="AE185" s="23" t="s">
        <v>1917</v>
      </c>
      <c r="AF185" s="23" t="s">
        <v>2370</v>
      </c>
      <c r="AG185" s="23" t="s">
        <v>2371</v>
      </c>
      <c r="AH185" s="23" t="s">
        <v>1983</v>
      </c>
      <c r="AI185" s="23" t="s">
        <v>2372</v>
      </c>
      <c r="AJ185" s="23" t="s">
        <v>2373</v>
      </c>
      <c r="AK185" s="23" t="s">
        <v>2374</v>
      </c>
      <c r="AL185" s="23"/>
      <c r="AM185" s="23"/>
      <c r="AN185" s="23"/>
      <c r="AO185" s="23"/>
      <c r="AP185" s="23" t="s">
        <v>2375</v>
      </c>
      <c r="AQ185" s="202" t="s">
        <v>2376</v>
      </c>
    </row>
    <row r="186" s="123" customFormat="true" ht="73.5" hidden="false" customHeight="true" outlineLevel="0" collapsed="false">
      <c r="A186" s="108" t="s">
        <v>509</v>
      </c>
      <c r="B186" s="108" t="s">
        <v>546</v>
      </c>
      <c r="C186" s="108" t="s">
        <v>1442</v>
      </c>
      <c r="D186" s="119" t="s">
        <v>1443</v>
      </c>
      <c r="E186" s="120" t="n">
        <v>9328</v>
      </c>
      <c r="F186" s="120" t="n">
        <v>6413</v>
      </c>
      <c r="G186" s="120" t="n">
        <v>451</v>
      </c>
      <c r="H186" s="120" t="s">
        <v>2377</v>
      </c>
      <c r="I186" s="121" t="s">
        <v>1915</v>
      </c>
      <c r="J186" s="120" t="s">
        <v>75</v>
      </c>
      <c r="K186" s="120" t="s">
        <v>21</v>
      </c>
      <c r="L186" s="122" t="n">
        <v>2010.83</v>
      </c>
      <c r="M186" s="215" t="n">
        <v>1086.13</v>
      </c>
      <c r="N186" s="23" t="s">
        <v>21</v>
      </c>
      <c r="O186" s="120" t="s">
        <v>1938</v>
      </c>
      <c r="P186" s="120"/>
      <c r="Q186" s="120" t="s">
        <v>1888</v>
      </c>
      <c r="R186" s="120" t="n">
        <v>129</v>
      </c>
      <c r="S186" s="120" t="s">
        <v>1961</v>
      </c>
      <c r="T186" s="120" t="n">
        <v>13</v>
      </c>
      <c r="U186" s="23" t="s">
        <v>2378</v>
      </c>
      <c r="V186" s="23" t="s">
        <v>21</v>
      </c>
      <c r="W186" s="23" t="s">
        <v>1629</v>
      </c>
      <c r="X186" s="23" t="s">
        <v>1630</v>
      </c>
      <c r="Y186" s="23" t="s">
        <v>1688</v>
      </c>
      <c r="Z186" s="23" t="s">
        <v>57</v>
      </c>
      <c r="AA186" s="23"/>
      <c r="AB186" s="23"/>
      <c r="AC186" s="23"/>
      <c r="AD186" s="23"/>
      <c r="AE186" s="23"/>
      <c r="AF186" s="23"/>
      <c r="AG186" s="23"/>
      <c r="AH186" s="23"/>
      <c r="AI186" s="23"/>
      <c r="AJ186" s="23"/>
      <c r="AK186" s="23"/>
      <c r="AL186" s="23"/>
      <c r="AM186" s="23"/>
      <c r="AN186" s="23"/>
      <c r="AO186" s="23"/>
      <c r="AP186" s="23" t="s">
        <v>2379</v>
      </c>
    </row>
    <row r="187" s="118" customFormat="true" ht="27" hidden="false" customHeight="true" outlineLevel="0" collapsed="false">
      <c r="A187" s="108" t="s">
        <v>509</v>
      </c>
      <c r="B187" s="69" t="s">
        <v>1401</v>
      </c>
      <c r="C187" s="108" t="s">
        <v>1444</v>
      </c>
      <c r="D187" s="174" t="s">
        <v>1445</v>
      </c>
      <c r="E187" s="120" t="n">
        <v>2430</v>
      </c>
      <c r="F187" s="120" t="n">
        <v>1178</v>
      </c>
      <c r="G187" s="120" t="n">
        <v>77</v>
      </c>
      <c r="H187" s="120" t="s">
        <v>2380</v>
      </c>
      <c r="I187" s="121" t="s">
        <v>1625</v>
      </c>
      <c r="J187" s="120" t="s">
        <v>31</v>
      </c>
      <c r="K187" s="120" t="s">
        <v>31</v>
      </c>
      <c r="L187" s="122" t="n">
        <v>213</v>
      </c>
      <c r="M187" s="215" t="n">
        <v>88</v>
      </c>
      <c r="N187" s="112" t="s">
        <v>264</v>
      </c>
      <c r="O187" s="120"/>
      <c r="P187" s="120"/>
      <c r="Q187" s="120"/>
      <c r="R187" s="434" t="n">
        <v>20.8</v>
      </c>
      <c r="S187" s="120" t="s">
        <v>1905</v>
      </c>
      <c r="T187" s="120" t="n">
        <v>6</v>
      </c>
      <c r="U187" s="112" t="n">
        <v>1030</v>
      </c>
      <c r="V187" s="112" t="s">
        <v>21</v>
      </c>
      <c r="W187" s="112" t="s">
        <v>1629</v>
      </c>
      <c r="X187" s="112"/>
      <c r="Y187" s="112" t="s">
        <v>1631</v>
      </c>
      <c r="Z187" s="112" t="s">
        <v>1632</v>
      </c>
      <c r="AA187" s="112"/>
      <c r="AB187" s="112"/>
      <c r="AC187" s="112"/>
      <c r="AD187" s="112"/>
      <c r="AE187" s="112"/>
      <c r="AF187" s="112"/>
      <c r="AG187" s="112"/>
      <c r="AH187" s="112"/>
      <c r="AI187" s="112"/>
      <c r="AJ187" s="112"/>
      <c r="AK187" s="112"/>
      <c r="AL187" s="112"/>
      <c r="AM187" s="112"/>
      <c r="AN187" s="112"/>
      <c r="AO187" s="112"/>
      <c r="AP187" s="112"/>
    </row>
    <row r="188" s="123" customFormat="true" ht="92.25" hidden="false" customHeight="true" outlineLevel="0" collapsed="false">
      <c r="A188" s="108" t="s">
        <v>509</v>
      </c>
      <c r="B188" s="108" t="s">
        <v>563</v>
      </c>
      <c r="C188" s="108" t="s">
        <v>1446</v>
      </c>
      <c r="D188" s="119" t="s">
        <v>1447</v>
      </c>
      <c r="E188" s="121" t="n">
        <v>2985</v>
      </c>
      <c r="F188" s="120" t="n">
        <v>1510</v>
      </c>
      <c r="G188" s="120" t="n">
        <v>161</v>
      </c>
      <c r="H188" s="120" t="s">
        <v>2381</v>
      </c>
      <c r="I188" s="121" t="s">
        <v>1625</v>
      </c>
      <c r="J188" s="120" t="s">
        <v>31</v>
      </c>
      <c r="K188" s="120" t="s">
        <v>31</v>
      </c>
      <c r="L188" s="125" t="n">
        <v>240</v>
      </c>
      <c r="M188" s="215" t="n">
        <v>47</v>
      </c>
      <c r="N188" s="23" t="s">
        <v>57</v>
      </c>
      <c r="O188" s="120"/>
      <c r="P188" s="120"/>
      <c r="Q188" s="120" t="s">
        <v>1627</v>
      </c>
      <c r="R188" s="120" t="n">
        <v>110</v>
      </c>
      <c r="S188" s="120" t="s">
        <v>1905</v>
      </c>
      <c r="T188" s="120" t="n">
        <v>7</v>
      </c>
      <c r="U188" s="69" t="n">
        <v>1554</v>
      </c>
      <c r="V188" s="23" t="s">
        <v>21</v>
      </c>
      <c r="W188" s="23" t="s">
        <v>1629</v>
      </c>
      <c r="X188" s="23" t="s">
        <v>1909</v>
      </c>
      <c r="Y188" s="23" t="s">
        <v>1631</v>
      </c>
      <c r="Z188" s="23" t="s">
        <v>1632</v>
      </c>
      <c r="AA188" s="23"/>
      <c r="AB188" s="23"/>
      <c r="AC188" s="23"/>
      <c r="AD188" s="23"/>
      <c r="AE188" s="23"/>
      <c r="AF188" s="23"/>
      <c r="AG188" s="23"/>
      <c r="AH188" s="23"/>
      <c r="AI188" s="129"/>
      <c r="AJ188" s="129"/>
      <c r="AK188" s="23"/>
      <c r="AL188" s="23"/>
      <c r="AM188" s="23"/>
      <c r="AN188" s="23"/>
      <c r="AO188" s="23"/>
      <c r="AP188" s="23"/>
    </row>
    <row r="189" s="123" customFormat="true" ht="51" hidden="false" customHeight="true" outlineLevel="0" collapsed="false">
      <c r="A189" s="108" t="s">
        <v>509</v>
      </c>
      <c r="B189" s="108" t="s">
        <v>580</v>
      </c>
      <c r="C189" s="108" t="s">
        <v>1448</v>
      </c>
      <c r="D189" s="108" t="s">
        <v>1449</v>
      </c>
      <c r="E189" s="120" t="n">
        <v>308</v>
      </c>
      <c r="F189" s="120" t="n">
        <v>192</v>
      </c>
      <c r="G189" s="120" t="n">
        <v>11</v>
      </c>
      <c r="H189" s="120" t="s">
        <v>2382</v>
      </c>
      <c r="I189" s="121" t="s">
        <v>1625</v>
      </c>
      <c r="J189" s="120"/>
      <c r="K189" s="120" t="s">
        <v>21</v>
      </c>
      <c r="L189" s="122" t="n">
        <v>40.12</v>
      </c>
      <c r="M189" s="215" t="n">
        <v>5.28</v>
      </c>
      <c r="N189" s="23" t="s">
        <v>57</v>
      </c>
      <c r="O189" s="120"/>
      <c r="P189" s="120" t="s">
        <v>2383</v>
      </c>
      <c r="Q189" s="120" t="s">
        <v>1888</v>
      </c>
      <c r="R189" s="120" t="n">
        <v>6</v>
      </c>
      <c r="S189" s="120" t="s">
        <v>1905</v>
      </c>
      <c r="T189" s="120" t="n">
        <v>0</v>
      </c>
      <c r="U189" s="23"/>
      <c r="V189" s="23" t="s">
        <v>21</v>
      </c>
      <c r="W189" s="23" t="s">
        <v>1687</v>
      </c>
      <c r="X189" s="23" t="s">
        <v>1891</v>
      </c>
      <c r="Y189" s="23" t="s">
        <v>1896</v>
      </c>
      <c r="Z189" s="23" t="s">
        <v>1632</v>
      </c>
      <c r="AA189" s="23"/>
      <c r="AB189" s="23" t="s">
        <v>1898</v>
      </c>
      <c r="AC189" s="23" t="s">
        <v>1941</v>
      </c>
      <c r="AD189" s="23"/>
      <c r="AE189" s="23"/>
      <c r="AF189" s="23"/>
      <c r="AG189" s="23"/>
      <c r="AH189" s="23"/>
      <c r="AI189" s="23"/>
      <c r="AJ189" s="23"/>
      <c r="AK189" s="23"/>
      <c r="AL189" s="23"/>
      <c r="AM189" s="23"/>
      <c r="AN189" s="23"/>
      <c r="AO189" s="23"/>
      <c r="AP189" s="23"/>
    </row>
    <row r="190" s="123" customFormat="true" ht="41.25" hidden="false" customHeight="true" outlineLevel="0" collapsed="false">
      <c r="A190" s="108" t="s">
        <v>509</v>
      </c>
      <c r="B190" s="69" t="s">
        <v>1401</v>
      </c>
      <c r="C190" s="108" t="s">
        <v>1450</v>
      </c>
      <c r="D190" s="108" t="s">
        <v>1451</v>
      </c>
      <c r="E190" s="120" t="n">
        <v>17</v>
      </c>
      <c r="F190" s="120" t="n">
        <v>13</v>
      </c>
      <c r="G190" s="120" t="n">
        <v>0</v>
      </c>
      <c r="H190" s="120" t="s">
        <v>2384</v>
      </c>
      <c r="I190" s="121" t="s">
        <v>1625</v>
      </c>
      <c r="J190" s="120" t="s">
        <v>31</v>
      </c>
      <c r="K190" s="120" t="s">
        <v>264</v>
      </c>
      <c r="L190" s="122" t="n">
        <v>0.54</v>
      </c>
      <c r="M190" s="215" t="n">
        <v>0</v>
      </c>
      <c r="N190" s="23" t="s">
        <v>264</v>
      </c>
      <c r="O190" s="120"/>
      <c r="P190" s="120"/>
      <c r="Q190" s="120"/>
      <c r="R190" s="434" t="n">
        <v>1.5</v>
      </c>
      <c r="S190" s="120" t="s">
        <v>1628</v>
      </c>
      <c r="T190" s="120" t="n">
        <v>1</v>
      </c>
      <c r="U190" s="23" t="n">
        <v>400</v>
      </c>
      <c r="V190" s="23" t="s">
        <v>21</v>
      </c>
      <c r="W190" s="23" t="s">
        <v>1629</v>
      </c>
      <c r="X190" s="23" t="s">
        <v>1909</v>
      </c>
      <c r="Y190" s="23" t="s">
        <v>1631</v>
      </c>
      <c r="Z190" s="23" t="s">
        <v>1632</v>
      </c>
      <c r="AA190" s="23"/>
      <c r="AB190" s="23"/>
      <c r="AC190" s="23"/>
      <c r="AD190" s="23"/>
      <c r="AE190" s="23"/>
      <c r="AF190" s="23"/>
      <c r="AG190" s="23"/>
      <c r="AH190" s="23"/>
      <c r="AI190" s="23"/>
      <c r="AJ190" s="23"/>
      <c r="AK190" s="23"/>
      <c r="AL190" s="23"/>
      <c r="AM190" s="23"/>
      <c r="AN190" s="23"/>
      <c r="AO190" s="23"/>
      <c r="AP190" s="23"/>
    </row>
    <row r="191" s="123" customFormat="true" ht="37.5" hidden="false" customHeight="true" outlineLevel="0" collapsed="false">
      <c r="A191" s="108" t="s">
        <v>509</v>
      </c>
      <c r="B191" s="69" t="s">
        <v>1401</v>
      </c>
      <c r="C191" s="108" t="s">
        <v>1452</v>
      </c>
      <c r="D191" s="108" t="s">
        <v>1453</v>
      </c>
      <c r="E191" s="120" t="n">
        <v>60</v>
      </c>
      <c r="F191" s="120" t="n">
        <v>41</v>
      </c>
      <c r="G191" s="120" t="n">
        <v>2</v>
      </c>
      <c r="H191" s="120" t="s">
        <v>2385</v>
      </c>
      <c r="I191" s="121" t="s">
        <v>1625</v>
      </c>
      <c r="J191" s="120" t="s">
        <v>264</v>
      </c>
      <c r="K191" s="120" t="s">
        <v>264</v>
      </c>
      <c r="L191" s="122" t="n">
        <v>5.74</v>
      </c>
      <c r="M191" s="215" t="n">
        <v>0.18</v>
      </c>
      <c r="N191" s="23" t="s">
        <v>264</v>
      </c>
      <c r="O191" s="120"/>
      <c r="P191" s="120"/>
      <c r="Q191" s="120"/>
      <c r="R191" s="434" t="n">
        <v>2.7</v>
      </c>
      <c r="S191" s="120" t="s">
        <v>1905</v>
      </c>
      <c r="T191" s="120" t="n">
        <v>1</v>
      </c>
      <c r="U191" s="23" t="n">
        <v>20</v>
      </c>
      <c r="V191" s="23" t="s">
        <v>21</v>
      </c>
      <c r="W191" s="23" t="s">
        <v>1629</v>
      </c>
      <c r="X191" s="23" t="s">
        <v>1909</v>
      </c>
      <c r="Y191" s="23" t="s">
        <v>1631</v>
      </c>
      <c r="Z191" s="23" t="s">
        <v>21</v>
      </c>
      <c r="AA191" s="23" t="s">
        <v>1691</v>
      </c>
      <c r="AB191" s="23" t="s">
        <v>1898</v>
      </c>
      <c r="AC191" s="23" t="s">
        <v>1941</v>
      </c>
      <c r="AD191" s="23" t="s">
        <v>57</v>
      </c>
      <c r="AE191" s="23"/>
      <c r="AF191" s="23"/>
      <c r="AG191" s="23"/>
      <c r="AH191" s="23"/>
      <c r="AI191" s="23"/>
      <c r="AJ191" s="23"/>
      <c r="AK191" s="23"/>
      <c r="AL191" s="23"/>
      <c r="AM191" s="23"/>
      <c r="AN191" s="23"/>
      <c r="AO191" s="23"/>
      <c r="AP191" s="23"/>
    </row>
    <row r="192" s="123" customFormat="true" ht="42" hidden="false" customHeight="true" outlineLevel="0" collapsed="false">
      <c r="A192" s="108" t="s">
        <v>509</v>
      </c>
      <c r="B192" s="69" t="s">
        <v>1401</v>
      </c>
      <c r="C192" s="108" t="s">
        <v>1454</v>
      </c>
      <c r="D192" s="108" t="s">
        <v>1455</v>
      </c>
      <c r="E192" s="120" t="n">
        <v>43</v>
      </c>
      <c r="F192" s="120" t="n">
        <v>62</v>
      </c>
      <c r="G192" s="120" t="n">
        <v>1</v>
      </c>
      <c r="H192" s="120" t="s">
        <v>2386</v>
      </c>
      <c r="I192" s="121" t="s">
        <v>1625</v>
      </c>
      <c r="J192" s="120" t="s">
        <v>264</v>
      </c>
      <c r="K192" s="120" t="s">
        <v>264</v>
      </c>
      <c r="L192" s="122" t="n">
        <v>4.39</v>
      </c>
      <c r="M192" s="215" t="n">
        <v>0</v>
      </c>
      <c r="N192" s="23" t="s">
        <v>264</v>
      </c>
      <c r="O192" s="120"/>
      <c r="P192" s="120"/>
      <c r="Q192" s="120"/>
      <c r="R192" s="120" t="n">
        <v>3</v>
      </c>
      <c r="S192" s="120" t="s">
        <v>1946</v>
      </c>
      <c r="T192" s="120" t="n">
        <v>1</v>
      </c>
      <c r="U192" s="23" t="n">
        <v>80</v>
      </c>
      <c r="V192" s="23" t="s">
        <v>21</v>
      </c>
      <c r="W192" s="23" t="s">
        <v>1629</v>
      </c>
      <c r="X192" s="23"/>
      <c r="Y192" s="23" t="s">
        <v>1631</v>
      </c>
      <c r="Z192" s="23" t="s">
        <v>21</v>
      </c>
      <c r="AA192" s="23" t="s">
        <v>1963</v>
      </c>
      <c r="AB192" s="23" t="s">
        <v>1920</v>
      </c>
      <c r="AC192" s="23" t="s">
        <v>1941</v>
      </c>
      <c r="AD192" s="23" t="s">
        <v>57</v>
      </c>
      <c r="AE192" s="23"/>
      <c r="AF192" s="23"/>
      <c r="AG192" s="23"/>
      <c r="AH192" s="23"/>
      <c r="AI192" s="23"/>
      <c r="AJ192" s="23"/>
      <c r="AK192" s="23"/>
      <c r="AL192" s="23"/>
      <c r="AM192" s="23"/>
      <c r="AN192" s="23"/>
      <c r="AO192" s="23"/>
      <c r="AP192" s="23"/>
    </row>
    <row r="193" s="123" customFormat="true" ht="47.25" hidden="false" customHeight="true" outlineLevel="0" collapsed="false">
      <c r="A193" s="108" t="s">
        <v>509</v>
      </c>
      <c r="B193" s="69" t="s">
        <v>1401</v>
      </c>
      <c r="C193" s="108" t="s">
        <v>1456</v>
      </c>
      <c r="D193" s="119" t="s">
        <v>1457</v>
      </c>
      <c r="E193" s="120" t="n">
        <v>754</v>
      </c>
      <c r="F193" s="120" t="n">
        <v>384</v>
      </c>
      <c r="G193" s="120" t="n">
        <v>34</v>
      </c>
      <c r="H193" s="120" t="s">
        <v>2387</v>
      </c>
      <c r="I193" s="121" t="s">
        <v>1625</v>
      </c>
      <c r="J193" s="120" t="s">
        <v>31</v>
      </c>
      <c r="K193" s="120" t="s">
        <v>31</v>
      </c>
      <c r="L193" s="122" t="n">
        <v>65.3</v>
      </c>
      <c r="M193" s="215" t="n">
        <v>6.57</v>
      </c>
      <c r="N193" s="23" t="s">
        <v>264</v>
      </c>
      <c r="O193" s="120"/>
      <c r="P193" s="120"/>
      <c r="Q193" s="120"/>
      <c r="R193" s="434" t="n">
        <v>7.5</v>
      </c>
      <c r="S193" s="120" t="s">
        <v>1905</v>
      </c>
      <c r="T193" s="120" t="n">
        <v>3</v>
      </c>
      <c r="U193" s="23" t="n">
        <v>400</v>
      </c>
      <c r="V193" s="23" t="s">
        <v>21</v>
      </c>
      <c r="W193" s="23" t="s">
        <v>1629</v>
      </c>
      <c r="X193" s="23" t="s">
        <v>1909</v>
      </c>
      <c r="Y193" s="23" t="s">
        <v>1631</v>
      </c>
      <c r="Z193" s="23" t="s">
        <v>1632</v>
      </c>
      <c r="AA193" s="23"/>
      <c r="AB193" s="23"/>
      <c r="AC193" s="23"/>
      <c r="AD193" s="23"/>
      <c r="AE193" s="23"/>
      <c r="AF193" s="23"/>
      <c r="AG193" s="23"/>
      <c r="AH193" s="23"/>
      <c r="AI193" s="23"/>
      <c r="AJ193" s="23"/>
      <c r="AK193" s="23"/>
      <c r="AL193" s="23"/>
      <c r="AM193" s="23"/>
      <c r="AN193" s="23"/>
      <c r="AO193" s="23"/>
      <c r="AP193" s="23" t="s">
        <v>2388</v>
      </c>
    </row>
    <row r="194" s="123" customFormat="true" ht="54.75" hidden="false" customHeight="true" outlineLevel="0" collapsed="false">
      <c r="A194" s="108" t="s">
        <v>509</v>
      </c>
      <c r="B194" s="69" t="s">
        <v>1401</v>
      </c>
      <c r="C194" s="108" t="s">
        <v>1458</v>
      </c>
      <c r="D194" s="108" t="s">
        <v>1459</v>
      </c>
      <c r="E194" s="120" t="n">
        <v>19</v>
      </c>
      <c r="F194" s="120" t="n">
        <v>9</v>
      </c>
      <c r="G194" s="120" t="n">
        <v>0</v>
      </c>
      <c r="H194" s="120" t="s">
        <v>2389</v>
      </c>
      <c r="I194" s="121" t="s">
        <v>1625</v>
      </c>
      <c r="J194" s="120" t="s">
        <v>264</v>
      </c>
      <c r="K194" s="120" t="s">
        <v>264</v>
      </c>
      <c r="L194" s="122" t="n">
        <v>1.62</v>
      </c>
      <c r="M194" s="215" t="n">
        <v>0</v>
      </c>
      <c r="N194" s="23" t="s">
        <v>264</v>
      </c>
      <c r="O194" s="120"/>
      <c r="P194" s="120"/>
      <c r="Q194" s="120"/>
      <c r="R194" s="434" t="n">
        <v>1.1</v>
      </c>
      <c r="S194" s="120" t="s">
        <v>1946</v>
      </c>
      <c r="T194" s="120" t="n">
        <v>1</v>
      </c>
      <c r="U194" s="23" t="n">
        <v>100</v>
      </c>
      <c r="V194" s="23" t="s">
        <v>21</v>
      </c>
      <c r="W194" s="23" t="s">
        <v>1629</v>
      </c>
      <c r="X194" s="23"/>
      <c r="Y194" s="23" t="s">
        <v>1631</v>
      </c>
      <c r="Z194" s="23" t="s">
        <v>1632</v>
      </c>
      <c r="AA194" s="23"/>
      <c r="AB194" s="23"/>
      <c r="AC194" s="23"/>
      <c r="AD194" s="23"/>
      <c r="AE194" s="23"/>
      <c r="AF194" s="23"/>
      <c r="AG194" s="23"/>
      <c r="AH194" s="23"/>
      <c r="AI194" s="23"/>
      <c r="AJ194" s="23"/>
      <c r="AK194" s="23"/>
      <c r="AL194" s="23"/>
      <c r="AM194" s="23"/>
      <c r="AN194" s="23"/>
      <c r="AO194" s="23"/>
      <c r="AP194" s="23"/>
    </row>
    <row r="195" s="139" customFormat="true" ht="38.25" hidden="false" customHeight="true" outlineLevel="0" collapsed="false">
      <c r="A195" s="127" t="s">
        <v>509</v>
      </c>
      <c r="B195" s="128" t="s">
        <v>510</v>
      </c>
      <c r="C195" s="108" t="s">
        <v>1460</v>
      </c>
      <c r="D195" s="128" t="s">
        <v>1461</v>
      </c>
      <c r="E195" s="165" t="n">
        <v>282</v>
      </c>
      <c r="F195" s="120" t="n">
        <v>180</v>
      </c>
      <c r="G195" s="120" t="n">
        <v>10</v>
      </c>
      <c r="H195" s="120" t="s">
        <v>2390</v>
      </c>
      <c r="I195" s="121" t="s">
        <v>1967</v>
      </c>
      <c r="J195" s="120" t="s">
        <v>2328</v>
      </c>
      <c r="K195" s="120" t="s">
        <v>21</v>
      </c>
      <c r="L195" s="122" t="n">
        <v>38</v>
      </c>
      <c r="M195" s="215" t="n">
        <v>48</v>
      </c>
      <c r="N195" s="23" t="s">
        <v>21</v>
      </c>
      <c r="O195" s="120"/>
      <c r="P195" s="120" t="s">
        <v>2391</v>
      </c>
      <c r="Q195" s="120" t="s">
        <v>1627</v>
      </c>
      <c r="R195" s="434" t="n">
        <v>4.7</v>
      </c>
      <c r="S195" s="120" t="s">
        <v>2367</v>
      </c>
      <c r="T195" s="120" t="n">
        <v>1</v>
      </c>
      <c r="U195" s="120" t="n">
        <v>600</v>
      </c>
      <c r="V195" s="23" t="s">
        <v>21</v>
      </c>
      <c r="W195" s="23" t="s">
        <v>1629</v>
      </c>
      <c r="X195" s="23" t="s">
        <v>1630</v>
      </c>
      <c r="Y195" s="23" t="s">
        <v>1688</v>
      </c>
      <c r="Z195" s="23" t="s">
        <v>1632</v>
      </c>
      <c r="AA195" s="23"/>
      <c r="AB195" s="23"/>
      <c r="AC195" s="23"/>
      <c r="AD195" s="23"/>
      <c r="AE195" s="23"/>
      <c r="AF195" s="23"/>
      <c r="AG195" s="23"/>
      <c r="AH195" s="23"/>
      <c r="AI195" s="23"/>
      <c r="AJ195" s="23"/>
      <c r="AK195" s="23"/>
      <c r="AL195" s="23"/>
      <c r="AM195" s="23"/>
      <c r="AN195" s="23"/>
      <c r="AO195" s="23"/>
      <c r="AP195" s="23"/>
    </row>
    <row r="196" s="123" customFormat="true" ht="41.25" hidden="false" customHeight="true" outlineLevel="0" collapsed="false">
      <c r="A196" s="108" t="s">
        <v>509</v>
      </c>
      <c r="B196" s="69" t="s">
        <v>1401</v>
      </c>
      <c r="C196" s="108" t="s">
        <v>1462</v>
      </c>
      <c r="D196" s="69" t="s">
        <v>1463</v>
      </c>
      <c r="E196" s="120" t="n">
        <v>35</v>
      </c>
      <c r="F196" s="120" t="n">
        <v>29</v>
      </c>
      <c r="G196" s="120" t="n">
        <v>0</v>
      </c>
      <c r="H196" s="120" t="s">
        <v>2392</v>
      </c>
      <c r="I196" s="121" t="s">
        <v>1625</v>
      </c>
      <c r="J196" s="120" t="s">
        <v>264</v>
      </c>
      <c r="K196" s="120" t="s">
        <v>264</v>
      </c>
      <c r="L196" s="122" t="n">
        <v>3.04</v>
      </c>
      <c r="M196" s="215" t="n">
        <v>0</v>
      </c>
      <c r="N196" s="23" t="s">
        <v>264</v>
      </c>
      <c r="O196" s="120"/>
      <c r="P196" s="120"/>
      <c r="Q196" s="120"/>
      <c r="R196" s="434" t="n">
        <v>2.5</v>
      </c>
      <c r="S196" s="120" t="s">
        <v>1628</v>
      </c>
      <c r="T196" s="120" t="n">
        <v>1</v>
      </c>
      <c r="U196" s="23" t="n">
        <v>50</v>
      </c>
      <c r="V196" s="23" t="s">
        <v>21</v>
      </c>
      <c r="W196" s="23" t="s">
        <v>1629</v>
      </c>
      <c r="X196" s="23" t="s">
        <v>1909</v>
      </c>
      <c r="Y196" s="23" t="s">
        <v>1631</v>
      </c>
      <c r="Z196" s="23" t="s">
        <v>1632</v>
      </c>
      <c r="AA196" s="23"/>
      <c r="AB196" s="23"/>
      <c r="AC196" s="23"/>
      <c r="AD196" s="23"/>
      <c r="AE196" s="23"/>
      <c r="AF196" s="23"/>
      <c r="AG196" s="23"/>
      <c r="AH196" s="23"/>
      <c r="AI196" s="23"/>
      <c r="AJ196" s="23"/>
      <c r="AK196" s="23"/>
      <c r="AL196" s="23"/>
      <c r="AM196" s="23"/>
      <c r="AN196" s="23"/>
      <c r="AO196" s="23"/>
      <c r="AP196" s="23" t="s">
        <v>2393</v>
      </c>
    </row>
    <row r="197" s="123" customFormat="true" ht="38.25" hidden="false" customHeight="true" outlineLevel="0" collapsed="false">
      <c r="A197" s="108" t="s">
        <v>509</v>
      </c>
      <c r="B197" s="108" t="s">
        <v>563</v>
      </c>
      <c r="C197" s="108" t="s">
        <v>1464</v>
      </c>
      <c r="D197" s="108" t="s">
        <v>1465</v>
      </c>
      <c r="E197" s="121" t="n">
        <v>173</v>
      </c>
      <c r="F197" s="120" t="n">
        <v>86</v>
      </c>
      <c r="G197" s="120" t="n">
        <v>3</v>
      </c>
      <c r="H197" s="120" t="s">
        <v>2394</v>
      </c>
      <c r="I197" s="121" t="s">
        <v>1625</v>
      </c>
      <c r="J197" s="120" t="s">
        <v>31</v>
      </c>
      <c r="K197" s="120" t="s">
        <v>31</v>
      </c>
      <c r="L197" s="125" t="n">
        <v>13</v>
      </c>
      <c r="M197" s="215" t="n">
        <v>0</v>
      </c>
      <c r="N197" s="23" t="s">
        <v>57</v>
      </c>
      <c r="O197" s="120"/>
      <c r="P197" s="120"/>
      <c r="Q197" s="120" t="s">
        <v>1627</v>
      </c>
      <c r="R197" s="120" t="n">
        <v>10</v>
      </c>
      <c r="S197" s="120" t="s">
        <v>1889</v>
      </c>
      <c r="T197" s="120" t="n">
        <v>1</v>
      </c>
      <c r="U197" s="69" t="n">
        <v>100</v>
      </c>
      <c r="V197" s="23" t="s">
        <v>21</v>
      </c>
      <c r="W197" s="23" t="s">
        <v>1629</v>
      </c>
      <c r="X197" s="23" t="s">
        <v>1909</v>
      </c>
      <c r="Y197" s="23" t="s">
        <v>1631</v>
      </c>
      <c r="Z197" s="23" t="s">
        <v>1632</v>
      </c>
      <c r="AA197" s="23"/>
      <c r="AB197" s="23"/>
      <c r="AC197" s="23"/>
      <c r="AD197" s="23"/>
      <c r="AE197" s="23"/>
      <c r="AF197" s="23"/>
      <c r="AG197" s="23"/>
      <c r="AH197" s="23"/>
      <c r="AI197" s="23"/>
      <c r="AJ197" s="23"/>
      <c r="AK197" s="23"/>
      <c r="AL197" s="23"/>
      <c r="AM197" s="23"/>
      <c r="AN197" s="23"/>
      <c r="AO197" s="23"/>
      <c r="AP197" s="23"/>
    </row>
    <row r="198" s="123" customFormat="true" ht="51" hidden="false" customHeight="true" outlineLevel="0" collapsed="false">
      <c r="A198" s="108" t="s">
        <v>509</v>
      </c>
      <c r="B198" s="108" t="s">
        <v>580</v>
      </c>
      <c r="C198" s="108" t="s">
        <v>1466</v>
      </c>
      <c r="D198" s="108" t="s">
        <v>1467</v>
      </c>
      <c r="E198" s="120" t="n">
        <v>621</v>
      </c>
      <c r="F198" s="120" t="n">
        <v>386</v>
      </c>
      <c r="G198" s="120" t="n">
        <v>23</v>
      </c>
      <c r="H198" s="120" t="s">
        <v>1467</v>
      </c>
      <c r="I198" s="121" t="s">
        <v>1625</v>
      </c>
      <c r="J198" s="120"/>
      <c r="K198" s="120" t="s">
        <v>21</v>
      </c>
      <c r="L198" s="122" t="n">
        <v>79.94</v>
      </c>
      <c r="M198" s="215" t="n">
        <v>16.25</v>
      </c>
      <c r="N198" s="23" t="s">
        <v>57</v>
      </c>
      <c r="O198" s="120"/>
      <c r="P198" s="120" t="s">
        <v>2383</v>
      </c>
      <c r="Q198" s="120" t="s">
        <v>1888</v>
      </c>
      <c r="R198" s="120" t="n">
        <v>6</v>
      </c>
      <c r="S198" s="120" t="s">
        <v>1905</v>
      </c>
      <c r="T198" s="120" t="n">
        <v>1</v>
      </c>
      <c r="U198" s="23" t="n">
        <v>110</v>
      </c>
      <c r="V198" s="23" t="s">
        <v>21</v>
      </c>
      <c r="W198" s="23" t="s">
        <v>1629</v>
      </c>
      <c r="X198" s="23" t="s">
        <v>1891</v>
      </c>
      <c r="Y198" s="23" t="s">
        <v>1688</v>
      </c>
      <c r="Z198" s="23" t="s">
        <v>1632</v>
      </c>
      <c r="AA198" s="23"/>
      <c r="AB198" s="23" t="s">
        <v>1898</v>
      </c>
      <c r="AC198" s="23" t="s">
        <v>1941</v>
      </c>
      <c r="AD198" s="23"/>
      <c r="AE198" s="23"/>
      <c r="AF198" s="23"/>
      <c r="AG198" s="23"/>
      <c r="AH198" s="23"/>
      <c r="AI198" s="23"/>
      <c r="AJ198" s="23"/>
      <c r="AK198" s="23"/>
      <c r="AL198" s="23"/>
      <c r="AM198" s="23"/>
      <c r="AN198" s="23"/>
      <c r="AO198" s="23"/>
      <c r="AP198" s="23"/>
    </row>
    <row r="199" s="123" customFormat="true" ht="102" hidden="false" customHeight="false" outlineLevel="0" collapsed="false">
      <c r="A199" s="108" t="s">
        <v>509</v>
      </c>
      <c r="B199" s="108" t="s">
        <v>528</v>
      </c>
      <c r="C199" s="108" t="s">
        <v>1468</v>
      </c>
      <c r="D199" s="119" t="s">
        <v>1469</v>
      </c>
      <c r="E199" s="120" t="n">
        <v>182834</v>
      </c>
      <c r="F199" s="121" t="n">
        <v>36087</v>
      </c>
      <c r="G199" s="121" t="n">
        <v>4720</v>
      </c>
      <c r="H199" s="121" t="s">
        <v>2395</v>
      </c>
      <c r="I199" s="121" t="s">
        <v>1625</v>
      </c>
      <c r="J199" s="120" t="s">
        <v>57</v>
      </c>
      <c r="K199" s="120" t="s">
        <v>21</v>
      </c>
      <c r="L199" s="122" t="n">
        <v>24362</v>
      </c>
      <c r="M199" s="226" t="n">
        <v>9425</v>
      </c>
      <c r="N199" s="23" t="s">
        <v>57</v>
      </c>
      <c r="O199" s="121"/>
      <c r="P199" s="121"/>
      <c r="Q199" s="121" t="s">
        <v>1888</v>
      </c>
      <c r="R199" s="121" t="n">
        <v>828</v>
      </c>
      <c r="S199" s="120"/>
      <c r="T199" s="120" t="n">
        <v>51</v>
      </c>
      <c r="U199" s="23" t="n">
        <v>113848</v>
      </c>
      <c r="V199" s="23" t="s">
        <v>21</v>
      </c>
      <c r="W199" s="23" t="s">
        <v>1687</v>
      </c>
      <c r="X199" s="23" t="s">
        <v>1630</v>
      </c>
      <c r="Y199" s="23" t="s">
        <v>1688</v>
      </c>
      <c r="Z199" s="23" t="s">
        <v>21</v>
      </c>
      <c r="AA199" s="23" t="s">
        <v>1691</v>
      </c>
      <c r="AB199" s="23" t="s">
        <v>1692</v>
      </c>
      <c r="AC199" s="23" t="s">
        <v>1899</v>
      </c>
      <c r="AD199" s="23" t="s">
        <v>57</v>
      </c>
      <c r="AE199" s="23"/>
      <c r="AF199" s="23" t="s">
        <v>2396</v>
      </c>
      <c r="AG199" s="23"/>
      <c r="AH199" s="23"/>
      <c r="AI199" s="23" t="s">
        <v>2397</v>
      </c>
      <c r="AJ199" s="23" t="s">
        <v>2398</v>
      </c>
      <c r="AK199" s="23"/>
      <c r="AL199" s="23" t="n">
        <v>148</v>
      </c>
      <c r="AM199" s="23" t="n">
        <v>0.46</v>
      </c>
      <c r="AN199" s="23" t="n">
        <v>7.89</v>
      </c>
      <c r="AO199" s="23" t="s">
        <v>2399</v>
      </c>
      <c r="AP199" s="23" t="s">
        <v>2400</v>
      </c>
    </row>
    <row r="200" s="123" customFormat="true" ht="51" hidden="false" customHeight="true" outlineLevel="0" collapsed="false">
      <c r="A200" s="108" t="s">
        <v>509</v>
      </c>
      <c r="B200" s="108" t="s">
        <v>580</v>
      </c>
      <c r="C200" s="108" t="s">
        <v>1470</v>
      </c>
      <c r="D200" s="108" t="s">
        <v>1471</v>
      </c>
      <c r="E200" s="120" t="n">
        <v>17620</v>
      </c>
      <c r="F200" s="120" t="n">
        <v>15519</v>
      </c>
      <c r="G200" s="120" t="n">
        <v>1351</v>
      </c>
      <c r="H200" s="120" t="s">
        <v>2401</v>
      </c>
      <c r="I200" s="121" t="s">
        <v>1625</v>
      </c>
      <c r="J200" s="120"/>
      <c r="K200" s="120" t="s">
        <v>21</v>
      </c>
      <c r="L200" s="122" t="n">
        <v>3280.49</v>
      </c>
      <c r="M200" s="215" t="n">
        <v>1587.16</v>
      </c>
      <c r="N200" s="23" t="s">
        <v>57</v>
      </c>
      <c r="O200" s="120"/>
      <c r="P200" s="120" t="s">
        <v>2383</v>
      </c>
      <c r="Q200" s="120" t="s">
        <v>1888</v>
      </c>
      <c r="R200" s="120" t="n">
        <v>305</v>
      </c>
      <c r="S200" s="120" t="s">
        <v>1905</v>
      </c>
      <c r="T200" s="120" t="n">
        <v>29</v>
      </c>
      <c r="U200" s="23" t="n">
        <v>27708</v>
      </c>
      <c r="V200" s="23" t="s">
        <v>21</v>
      </c>
      <c r="W200" s="23" t="s">
        <v>1687</v>
      </c>
      <c r="X200" s="23" t="s">
        <v>1891</v>
      </c>
      <c r="Y200" s="23" t="s">
        <v>1688</v>
      </c>
      <c r="Z200" s="23" t="s">
        <v>1632</v>
      </c>
      <c r="AA200" s="23"/>
      <c r="AB200" s="23" t="s">
        <v>1898</v>
      </c>
      <c r="AC200" s="23" t="s">
        <v>1941</v>
      </c>
      <c r="AD200" s="23"/>
      <c r="AE200" s="23"/>
      <c r="AF200" s="23"/>
      <c r="AG200" s="23"/>
      <c r="AH200" s="23"/>
      <c r="AI200" s="23"/>
      <c r="AJ200" s="23"/>
      <c r="AK200" s="23"/>
      <c r="AL200" s="23"/>
      <c r="AM200" s="23"/>
      <c r="AN200" s="23"/>
      <c r="AO200" s="23"/>
      <c r="AP200" s="23"/>
    </row>
    <row r="201" s="123" customFormat="true" ht="51" hidden="false" customHeight="true" outlineLevel="0" collapsed="false">
      <c r="A201" s="108" t="s">
        <v>509</v>
      </c>
      <c r="B201" s="108" t="s">
        <v>580</v>
      </c>
      <c r="C201" s="108" t="s">
        <v>1472</v>
      </c>
      <c r="D201" s="108" t="s">
        <v>1473</v>
      </c>
      <c r="E201" s="120" t="n">
        <v>1224</v>
      </c>
      <c r="F201" s="120" t="n">
        <v>1400</v>
      </c>
      <c r="G201" s="120" t="n">
        <v>60</v>
      </c>
      <c r="H201" s="120" t="s">
        <v>2402</v>
      </c>
      <c r="I201" s="121" t="s">
        <v>1625</v>
      </c>
      <c r="J201" s="120"/>
      <c r="K201" s="120" t="s">
        <v>21</v>
      </c>
      <c r="L201" s="122" t="n">
        <v>297.57</v>
      </c>
      <c r="M201" s="215" t="n">
        <v>0.16</v>
      </c>
      <c r="N201" s="23" t="s">
        <v>57</v>
      </c>
      <c r="O201" s="120"/>
      <c r="P201" s="120" t="s">
        <v>2383</v>
      </c>
      <c r="Q201" s="120" t="s">
        <v>1627</v>
      </c>
      <c r="R201" s="120" t="n">
        <v>10</v>
      </c>
      <c r="S201" s="120" t="s">
        <v>1905</v>
      </c>
      <c r="T201" s="120" t="n">
        <v>3</v>
      </c>
      <c r="U201" s="23" t="n">
        <v>2100</v>
      </c>
      <c r="V201" s="23" t="s">
        <v>21</v>
      </c>
      <c r="W201" s="23" t="s">
        <v>1687</v>
      </c>
      <c r="X201" s="23" t="s">
        <v>1891</v>
      </c>
      <c r="Y201" s="23" t="s">
        <v>1896</v>
      </c>
      <c r="Z201" s="23" t="s">
        <v>1632</v>
      </c>
      <c r="AA201" s="23"/>
      <c r="AB201" s="23" t="s">
        <v>1898</v>
      </c>
      <c r="AC201" s="23" t="s">
        <v>1941</v>
      </c>
      <c r="AD201" s="23"/>
      <c r="AE201" s="23"/>
      <c r="AF201" s="23"/>
      <c r="AG201" s="23"/>
      <c r="AH201" s="23"/>
      <c r="AI201" s="23"/>
      <c r="AJ201" s="23"/>
      <c r="AK201" s="23"/>
      <c r="AL201" s="23"/>
      <c r="AM201" s="23"/>
      <c r="AN201" s="23"/>
      <c r="AO201" s="23"/>
      <c r="AP201" s="23"/>
    </row>
    <row r="202" s="139" customFormat="true" ht="38.25" hidden="false" customHeight="false" outlineLevel="0" collapsed="false">
      <c r="A202" s="127" t="s">
        <v>589</v>
      </c>
      <c r="B202" s="128" t="s">
        <v>622</v>
      </c>
      <c r="C202" s="108" t="s">
        <v>1474</v>
      </c>
      <c r="D202" s="119" t="s">
        <v>1475</v>
      </c>
      <c r="E202" s="120" t="n">
        <v>5239</v>
      </c>
      <c r="F202" s="120" t="n">
        <v>1010</v>
      </c>
      <c r="G202" s="120" t="n">
        <v>55</v>
      </c>
      <c r="H202" s="120"/>
      <c r="I202" s="121"/>
      <c r="J202" s="120"/>
      <c r="K202" s="120"/>
      <c r="L202" s="122" t="n">
        <v>151.42</v>
      </c>
      <c r="M202" s="215"/>
      <c r="N202" s="23"/>
      <c r="O202" s="120"/>
      <c r="P202" s="120"/>
      <c r="Q202" s="120"/>
      <c r="R202" s="120"/>
      <c r="S202" s="120"/>
      <c r="T202" s="120"/>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row>
    <row r="203" s="123" customFormat="true" ht="76.5" hidden="false" customHeight="false" outlineLevel="0" collapsed="false">
      <c r="A203" s="106" t="s">
        <v>589</v>
      </c>
      <c r="B203" s="108" t="s">
        <v>638</v>
      </c>
      <c r="C203" s="106" t="s">
        <v>1476</v>
      </c>
      <c r="D203" s="149" t="s">
        <v>1477</v>
      </c>
      <c r="E203" s="137" t="n">
        <v>6431</v>
      </c>
      <c r="F203" s="137" t="n">
        <f aca="false">3038-126-193</f>
        <v>2719</v>
      </c>
      <c r="G203" s="137" t="n">
        <f aca="false">3038-2844-1</f>
        <v>193</v>
      </c>
      <c r="H203" s="137" t="s">
        <v>2403</v>
      </c>
      <c r="I203" s="193" t="s">
        <v>1625</v>
      </c>
      <c r="J203" s="137" t="s">
        <v>57</v>
      </c>
      <c r="K203" s="137" t="s">
        <v>21</v>
      </c>
      <c r="L203" s="144" t="n">
        <f aca="false">563.82</f>
        <v>563.82</v>
      </c>
      <c r="M203" s="290" t="n">
        <v>518.82</v>
      </c>
      <c r="N203" s="23" t="s">
        <v>57</v>
      </c>
      <c r="O203" s="137"/>
      <c r="P203" s="137"/>
      <c r="Q203" s="137"/>
      <c r="R203" s="137" t="n">
        <v>120</v>
      </c>
      <c r="S203" s="137" t="s">
        <v>1961</v>
      </c>
      <c r="T203" s="137" t="n">
        <v>3</v>
      </c>
      <c r="U203" s="23" t="n">
        <v>1660</v>
      </c>
      <c r="V203" s="23" t="s">
        <v>21</v>
      </c>
      <c r="W203" s="23" t="s">
        <v>1907</v>
      </c>
      <c r="X203" s="23" t="s">
        <v>1891</v>
      </c>
      <c r="Y203" s="23" t="s">
        <v>1896</v>
      </c>
      <c r="Z203" s="23" t="s">
        <v>1632</v>
      </c>
      <c r="AA203" s="23"/>
      <c r="AB203" s="23"/>
      <c r="AC203" s="23"/>
      <c r="AD203" s="23" t="s">
        <v>57</v>
      </c>
      <c r="AE203" s="23"/>
      <c r="AF203" s="23"/>
      <c r="AG203" s="23"/>
      <c r="AH203" s="23"/>
      <c r="AI203" s="23"/>
      <c r="AJ203" s="23"/>
      <c r="AK203" s="23"/>
      <c r="AL203" s="23"/>
      <c r="AM203" s="23"/>
      <c r="AN203" s="23"/>
      <c r="AO203" s="23"/>
      <c r="AP203" s="45" t="s">
        <v>2404</v>
      </c>
    </row>
    <row r="204" s="139" customFormat="true" ht="51" hidden="false" customHeight="true" outlineLevel="0" collapsed="false">
      <c r="A204" s="127" t="s">
        <v>589</v>
      </c>
      <c r="B204" s="128" t="s">
        <v>628</v>
      </c>
      <c r="C204" s="108" t="s">
        <v>1478</v>
      </c>
      <c r="D204" s="119" t="s">
        <v>1479</v>
      </c>
      <c r="E204" s="120" t="n">
        <v>2089</v>
      </c>
      <c r="F204" s="120" t="n">
        <v>827</v>
      </c>
      <c r="G204" s="120" t="n">
        <v>24</v>
      </c>
      <c r="H204" s="120" t="s">
        <v>2405</v>
      </c>
      <c r="I204" s="121" t="s">
        <v>1625</v>
      </c>
      <c r="J204" s="120" t="s">
        <v>264</v>
      </c>
      <c r="K204" s="120" t="s">
        <v>31</v>
      </c>
      <c r="L204" s="122" t="n">
        <v>113.52</v>
      </c>
      <c r="M204" s="215" t="n">
        <v>6</v>
      </c>
      <c r="N204" s="23" t="s">
        <v>57</v>
      </c>
      <c r="O204" s="120"/>
      <c r="P204" s="120"/>
      <c r="Q204" s="120" t="s">
        <v>1627</v>
      </c>
      <c r="R204" s="120" t="n">
        <v>58</v>
      </c>
      <c r="S204" s="120" t="s">
        <v>1889</v>
      </c>
      <c r="T204" s="120" t="n">
        <v>2</v>
      </c>
      <c r="U204" s="23" t="n">
        <v>147</v>
      </c>
      <c r="V204" s="23" t="s">
        <v>21</v>
      </c>
      <c r="W204" s="23" t="s">
        <v>1629</v>
      </c>
      <c r="X204" s="23" t="s">
        <v>1891</v>
      </c>
      <c r="Y204" s="23" t="s">
        <v>2141</v>
      </c>
      <c r="Z204" s="23" t="s">
        <v>1632</v>
      </c>
      <c r="AA204" s="23"/>
      <c r="AB204" s="23"/>
      <c r="AC204" s="23"/>
      <c r="AD204" s="23" t="s">
        <v>57</v>
      </c>
      <c r="AE204" s="23"/>
      <c r="AF204" s="23"/>
      <c r="AG204" s="23"/>
      <c r="AH204" s="23"/>
      <c r="AI204" s="23"/>
      <c r="AJ204" s="23"/>
      <c r="AK204" s="23"/>
      <c r="AL204" s="23"/>
      <c r="AM204" s="23"/>
      <c r="AN204" s="23"/>
      <c r="AO204" s="23"/>
      <c r="AP204" s="23"/>
    </row>
    <row r="205" customFormat="false" ht="89.25" hidden="false" customHeight="true" outlineLevel="0" collapsed="false">
      <c r="A205" s="127" t="s">
        <v>589</v>
      </c>
      <c r="B205" s="128" t="s">
        <v>643</v>
      </c>
      <c r="C205" s="108" t="s">
        <v>1480</v>
      </c>
      <c r="D205" s="107" t="s">
        <v>1481</v>
      </c>
      <c r="E205" s="120" t="n">
        <v>5575</v>
      </c>
      <c r="F205" s="137" t="n">
        <v>1607</v>
      </c>
      <c r="G205" s="137" t="n">
        <v>98</v>
      </c>
      <c r="H205" s="120" t="s">
        <v>2406</v>
      </c>
      <c r="I205" s="121" t="s">
        <v>1625</v>
      </c>
      <c r="J205" s="120" t="s">
        <v>2407</v>
      </c>
      <c r="K205" s="120" t="s">
        <v>21</v>
      </c>
      <c r="L205" s="144" t="n">
        <v>341</v>
      </c>
      <c r="M205" s="290" t="n">
        <v>52</v>
      </c>
      <c r="N205" s="112" t="s">
        <v>57</v>
      </c>
      <c r="O205" s="120"/>
      <c r="P205" s="120"/>
      <c r="Q205" s="120" t="s">
        <v>1627</v>
      </c>
      <c r="R205" s="120" t="n">
        <v>136</v>
      </c>
      <c r="S205" s="120"/>
      <c r="T205" s="120" t="n">
        <v>3</v>
      </c>
      <c r="U205" s="120" t="n">
        <v>1040</v>
      </c>
      <c r="V205" s="112" t="s">
        <v>21</v>
      </c>
      <c r="W205" s="112" t="s">
        <v>1687</v>
      </c>
      <c r="X205" s="112" t="s">
        <v>1891</v>
      </c>
      <c r="Y205" s="112" t="s">
        <v>1631</v>
      </c>
      <c r="Z205" s="112" t="s">
        <v>21</v>
      </c>
      <c r="AA205" s="112" t="s">
        <v>1897</v>
      </c>
      <c r="AB205" s="112" t="s">
        <v>1924</v>
      </c>
      <c r="AC205" s="112" t="s">
        <v>1941</v>
      </c>
      <c r="AD205" s="112" t="s">
        <v>57</v>
      </c>
      <c r="AP205" s="112" t="s">
        <v>2408</v>
      </c>
    </row>
    <row r="206" customFormat="false" ht="110.25" hidden="false" customHeight="true" outlineLevel="0" collapsed="false">
      <c r="A206" s="127" t="s">
        <v>589</v>
      </c>
      <c r="B206" s="128" t="s">
        <v>598</v>
      </c>
      <c r="C206" s="108" t="s">
        <v>1482</v>
      </c>
      <c r="D206" s="119" t="s">
        <v>1483</v>
      </c>
      <c r="E206" s="120" t="n">
        <v>29861</v>
      </c>
      <c r="F206" s="120" t="n">
        <v>10048</v>
      </c>
      <c r="G206" s="120" t="n">
        <v>836</v>
      </c>
      <c r="H206" s="120" t="s">
        <v>2409</v>
      </c>
      <c r="I206" s="121" t="s">
        <v>1625</v>
      </c>
      <c r="J206" s="120" t="s">
        <v>2410</v>
      </c>
      <c r="K206" s="120" t="s">
        <v>21</v>
      </c>
      <c r="L206" s="122" t="n">
        <v>2448</v>
      </c>
      <c r="M206" s="215" t="n">
        <v>932</v>
      </c>
      <c r="N206" s="23" t="s">
        <v>21</v>
      </c>
      <c r="O206" s="120" t="s">
        <v>2245</v>
      </c>
      <c r="P206" s="120"/>
      <c r="Q206" s="120" t="s">
        <v>1888</v>
      </c>
      <c r="R206" s="120" t="n">
        <v>381</v>
      </c>
      <c r="S206" s="120" t="s">
        <v>1905</v>
      </c>
      <c r="T206" s="120" t="n">
        <v>3</v>
      </c>
      <c r="U206" s="120" t="n">
        <v>7500</v>
      </c>
      <c r="V206" s="112" t="s">
        <v>21</v>
      </c>
      <c r="W206" s="112" t="s">
        <v>1907</v>
      </c>
      <c r="X206" s="112" t="s">
        <v>1630</v>
      </c>
      <c r="Y206" s="112" t="s">
        <v>1688</v>
      </c>
      <c r="Z206" s="112" t="s">
        <v>21</v>
      </c>
      <c r="AA206" s="112" t="s">
        <v>2090</v>
      </c>
      <c r="AB206" s="112" t="s">
        <v>1963</v>
      </c>
      <c r="AC206" s="112" t="s">
        <v>1941</v>
      </c>
      <c r="AD206" s="112" t="s">
        <v>57</v>
      </c>
      <c r="AP206" s="112" t="s">
        <v>2411</v>
      </c>
    </row>
    <row r="207" s="123" customFormat="true" ht="51" hidden="false" customHeight="true" outlineLevel="0" collapsed="false">
      <c r="A207" s="108" t="s">
        <v>589</v>
      </c>
      <c r="B207" s="108" t="s">
        <v>654</v>
      </c>
      <c r="C207" s="108" t="s">
        <v>1484</v>
      </c>
      <c r="D207" s="119" t="s">
        <v>1485</v>
      </c>
      <c r="E207" s="120" t="n">
        <v>1760</v>
      </c>
      <c r="F207" s="120" t="n">
        <v>800</v>
      </c>
      <c r="G207" s="120" t="n">
        <v>20</v>
      </c>
      <c r="H207" s="120" t="s">
        <v>2412</v>
      </c>
      <c r="I207" s="121" t="s">
        <v>1625</v>
      </c>
      <c r="J207" s="120" t="s">
        <v>264</v>
      </c>
      <c r="K207" s="120" t="s">
        <v>21</v>
      </c>
      <c r="L207" s="122" t="n">
        <v>169</v>
      </c>
      <c r="M207" s="215" t="n">
        <v>40</v>
      </c>
      <c r="N207" s="23" t="s">
        <v>21</v>
      </c>
      <c r="O207" s="120" t="s">
        <v>1644</v>
      </c>
      <c r="P207" s="120"/>
      <c r="Q207" s="120" t="s">
        <v>1627</v>
      </c>
      <c r="R207" s="120" t="n">
        <v>96</v>
      </c>
      <c r="S207" s="120" t="s">
        <v>1628</v>
      </c>
      <c r="T207" s="120" t="n">
        <v>1</v>
      </c>
      <c r="U207" s="23" t="s">
        <v>2413</v>
      </c>
      <c r="V207" s="23" t="s">
        <v>21</v>
      </c>
      <c r="W207" s="23" t="s">
        <v>1629</v>
      </c>
      <c r="X207" s="23" t="s">
        <v>1891</v>
      </c>
      <c r="Y207" s="23" t="s">
        <v>1896</v>
      </c>
      <c r="Z207" s="23" t="s">
        <v>1632</v>
      </c>
      <c r="AA207" s="23"/>
      <c r="AB207" s="23"/>
      <c r="AC207" s="23"/>
      <c r="AD207" s="23" t="s">
        <v>57</v>
      </c>
      <c r="AE207" s="23"/>
      <c r="AF207" s="23"/>
      <c r="AG207" s="23"/>
      <c r="AH207" s="23"/>
      <c r="AI207" s="23"/>
      <c r="AJ207" s="23"/>
      <c r="AK207" s="23"/>
      <c r="AL207" s="23"/>
      <c r="AM207" s="23"/>
      <c r="AN207" s="23"/>
      <c r="AO207" s="23"/>
      <c r="AP207" s="23"/>
    </row>
    <row r="208" s="123" customFormat="true" ht="38.25" hidden="false" customHeight="true" outlineLevel="0" collapsed="false">
      <c r="A208" s="108" t="s">
        <v>589</v>
      </c>
      <c r="B208" s="108" t="s">
        <v>632</v>
      </c>
      <c r="C208" s="108" t="s">
        <v>1484</v>
      </c>
      <c r="D208" s="119" t="s">
        <v>1486</v>
      </c>
      <c r="E208" s="23" t="n">
        <v>1449</v>
      </c>
      <c r="F208" s="23" t="n">
        <v>474</v>
      </c>
      <c r="G208" s="23" t="n">
        <v>25</v>
      </c>
      <c r="H208" s="165" t="s">
        <v>2414</v>
      </c>
      <c r="I208" s="121" t="s">
        <v>1625</v>
      </c>
      <c r="J208" s="120"/>
      <c r="K208" s="120" t="s">
        <v>57</v>
      </c>
      <c r="L208" s="122" t="n">
        <v>85.18</v>
      </c>
      <c r="M208" s="215" t="n">
        <v>38.14</v>
      </c>
      <c r="N208" s="23" t="s">
        <v>57</v>
      </c>
      <c r="O208" s="120"/>
      <c r="P208" s="120" t="s">
        <v>2415</v>
      </c>
      <c r="Q208" s="120" t="s">
        <v>1627</v>
      </c>
      <c r="R208" s="120" t="n">
        <v>40.7</v>
      </c>
      <c r="S208" s="120" t="s">
        <v>1889</v>
      </c>
      <c r="T208" s="120" t="n">
        <v>0</v>
      </c>
      <c r="U208" s="23" t="n">
        <v>0</v>
      </c>
      <c r="V208" s="23" t="s">
        <v>57</v>
      </c>
      <c r="W208" s="23"/>
      <c r="X208" s="23" t="s">
        <v>1891</v>
      </c>
      <c r="Y208" s="23" t="s">
        <v>1631</v>
      </c>
      <c r="Z208" s="23" t="s">
        <v>21</v>
      </c>
      <c r="AA208" s="23" t="s">
        <v>1897</v>
      </c>
      <c r="AB208" s="23" t="s">
        <v>1692</v>
      </c>
      <c r="AC208" s="23" t="s">
        <v>1899</v>
      </c>
      <c r="AD208" s="23"/>
      <c r="AE208" s="23"/>
      <c r="AF208" s="23"/>
      <c r="AG208" s="23"/>
      <c r="AH208" s="23"/>
      <c r="AI208" s="23"/>
      <c r="AJ208" s="23"/>
      <c r="AK208" s="23"/>
      <c r="AL208" s="23"/>
      <c r="AM208" s="23"/>
      <c r="AN208" s="23"/>
      <c r="AO208" s="23"/>
      <c r="AP208" s="203" t="s">
        <v>2416</v>
      </c>
    </row>
    <row r="209" s="123" customFormat="true" ht="63.75" hidden="false" customHeight="true" outlineLevel="0" collapsed="false">
      <c r="A209" s="108" t="s">
        <v>589</v>
      </c>
      <c r="B209" s="108" t="s">
        <v>604</v>
      </c>
      <c r="C209" s="108" t="s">
        <v>1484</v>
      </c>
      <c r="D209" s="119" t="s">
        <v>1487</v>
      </c>
      <c r="E209" s="23" t="n">
        <v>10290</v>
      </c>
      <c r="F209" s="23" t="n">
        <v>3052</v>
      </c>
      <c r="G209" s="23" t="n">
        <v>248</v>
      </c>
      <c r="H209" s="120" t="s">
        <v>2417</v>
      </c>
      <c r="I209" s="121" t="s">
        <v>1625</v>
      </c>
      <c r="J209" s="120" t="s">
        <v>264</v>
      </c>
      <c r="K209" s="120" t="s">
        <v>21</v>
      </c>
      <c r="L209" s="122" t="n">
        <v>750.08</v>
      </c>
      <c r="M209" s="215" t="n">
        <v>402</v>
      </c>
      <c r="N209" s="23" t="s">
        <v>21</v>
      </c>
      <c r="O209" s="120" t="s">
        <v>1956</v>
      </c>
      <c r="P209" s="120"/>
      <c r="Q209" s="120" t="s">
        <v>1888</v>
      </c>
      <c r="R209" s="120" t="n">
        <v>121</v>
      </c>
      <c r="S209" s="120" t="s">
        <v>1905</v>
      </c>
      <c r="T209" s="120" t="n">
        <v>2</v>
      </c>
      <c r="U209" s="23" t="s">
        <v>2418</v>
      </c>
      <c r="V209" s="23" t="s">
        <v>21</v>
      </c>
      <c r="W209" s="23" t="s">
        <v>1629</v>
      </c>
      <c r="X209" s="23" t="s">
        <v>1891</v>
      </c>
      <c r="Y209" s="23" t="s">
        <v>1631</v>
      </c>
      <c r="Z209" s="23" t="s">
        <v>21</v>
      </c>
      <c r="AA209" s="23" t="s">
        <v>1897</v>
      </c>
      <c r="AB209" s="23" t="s">
        <v>1898</v>
      </c>
      <c r="AC209" s="23" t="s">
        <v>1941</v>
      </c>
      <c r="AD209" s="23" t="s">
        <v>57</v>
      </c>
      <c r="AE209" s="23"/>
      <c r="AF209" s="23"/>
      <c r="AG209" s="23"/>
      <c r="AH209" s="23"/>
      <c r="AI209" s="23"/>
      <c r="AJ209" s="23"/>
      <c r="AK209" s="23"/>
      <c r="AL209" s="23"/>
      <c r="AM209" s="23"/>
      <c r="AN209" s="23"/>
      <c r="AO209" s="23"/>
      <c r="AP209" s="23"/>
    </row>
    <row r="210" s="123" customFormat="true" ht="123.75" hidden="false" customHeight="false" outlineLevel="0" collapsed="false">
      <c r="A210" s="108" t="s">
        <v>589</v>
      </c>
      <c r="B210" s="108" t="s">
        <v>610</v>
      </c>
      <c r="C210" s="108" t="s">
        <v>1488</v>
      </c>
      <c r="D210" s="119" t="s">
        <v>1489</v>
      </c>
      <c r="E210" s="120" t="n">
        <v>23037</v>
      </c>
      <c r="F210" s="165" t="n">
        <v>9360</v>
      </c>
      <c r="G210" s="165" t="n">
        <v>417</v>
      </c>
      <c r="H210" s="120" t="s">
        <v>2419</v>
      </c>
      <c r="I210" s="121" t="s">
        <v>2167</v>
      </c>
      <c r="J210" s="120"/>
      <c r="K210" s="120" t="s">
        <v>21</v>
      </c>
      <c r="L210" s="122" t="n">
        <v>2001.51</v>
      </c>
      <c r="M210" s="215" t="n">
        <v>840.22</v>
      </c>
      <c r="N210" s="23" t="s">
        <v>21</v>
      </c>
      <c r="O210" s="120" t="s">
        <v>2272</v>
      </c>
      <c r="P210" s="120"/>
      <c r="Q210" s="120" t="s">
        <v>1888</v>
      </c>
      <c r="R210" s="120" t="n">
        <v>278</v>
      </c>
      <c r="S210" s="120" t="s">
        <v>1961</v>
      </c>
      <c r="T210" s="120" t="n">
        <v>2</v>
      </c>
      <c r="U210" s="23" t="s">
        <v>2420</v>
      </c>
      <c r="V210" s="23" t="s">
        <v>21</v>
      </c>
      <c r="W210" s="23" t="s">
        <v>1687</v>
      </c>
      <c r="X210" s="23" t="s">
        <v>1630</v>
      </c>
      <c r="Y210" s="23" t="s">
        <v>1688</v>
      </c>
      <c r="Z210" s="23" t="s">
        <v>1632</v>
      </c>
      <c r="AA210" s="23"/>
      <c r="AB210" s="23" t="s">
        <v>1930</v>
      </c>
      <c r="AC210" s="23"/>
      <c r="AD210" s="23" t="s">
        <v>57</v>
      </c>
      <c r="AE210" s="23"/>
      <c r="AF210" s="23"/>
      <c r="AG210" s="23"/>
      <c r="AH210" s="23"/>
      <c r="AI210" s="23"/>
      <c r="AJ210" s="23"/>
      <c r="AK210" s="23"/>
      <c r="AL210" s="23"/>
      <c r="AM210" s="23"/>
      <c r="AN210" s="23"/>
      <c r="AO210" s="23" t="s">
        <v>2421</v>
      </c>
      <c r="AP210" s="143" t="s">
        <v>2422</v>
      </c>
    </row>
    <row r="211" s="123" customFormat="true" ht="142.5" hidden="false" customHeight="true" outlineLevel="0" collapsed="false">
      <c r="A211" s="108" t="s">
        <v>589</v>
      </c>
      <c r="B211" s="108" t="s">
        <v>616</v>
      </c>
      <c r="C211" s="108" t="s">
        <v>1490</v>
      </c>
      <c r="D211" s="119" t="s">
        <v>2423</v>
      </c>
      <c r="E211" s="120" t="n">
        <v>50464</v>
      </c>
      <c r="F211" s="120" t="n">
        <v>13763</v>
      </c>
      <c r="G211" s="120" t="n">
        <v>491</v>
      </c>
      <c r="H211" s="120" t="s">
        <v>2424</v>
      </c>
      <c r="I211" s="121" t="s">
        <v>1915</v>
      </c>
      <c r="J211" s="120"/>
      <c r="K211" s="120"/>
      <c r="L211" s="122" t="n">
        <v>5507</v>
      </c>
      <c r="M211" s="215" t="n">
        <v>1426</v>
      </c>
      <c r="N211" s="23" t="s">
        <v>57</v>
      </c>
      <c r="O211" s="120"/>
      <c r="P211" s="120"/>
      <c r="Q211" s="120" t="s">
        <v>1888</v>
      </c>
      <c r="R211" s="434" t="n">
        <v>489.6</v>
      </c>
      <c r="S211" s="120" t="s">
        <v>1905</v>
      </c>
      <c r="T211" s="120"/>
      <c r="U211" s="23"/>
      <c r="V211" s="23" t="s">
        <v>21</v>
      </c>
      <c r="W211" s="23" t="s">
        <v>1687</v>
      </c>
      <c r="X211" s="23" t="s">
        <v>1630</v>
      </c>
      <c r="Y211" s="23" t="s">
        <v>1688</v>
      </c>
      <c r="Z211" s="23" t="s">
        <v>1632</v>
      </c>
      <c r="AA211" s="23"/>
      <c r="AB211" s="23"/>
      <c r="AC211" s="23"/>
      <c r="AD211" s="23" t="s">
        <v>57</v>
      </c>
      <c r="AE211" s="23"/>
      <c r="AF211" s="23"/>
      <c r="AG211" s="23"/>
      <c r="AH211" s="23"/>
      <c r="AI211" s="23"/>
      <c r="AJ211" s="23"/>
      <c r="AK211" s="23"/>
      <c r="AL211" s="23"/>
      <c r="AM211" s="23"/>
      <c r="AN211" s="23"/>
      <c r="AO211" s="23"/>
      <c r="AP211" s="23" t="s">
        <v>2425</v>
      </c>
    </row>
    <row r="212" customFormat="false" ht="63.75" hidden="false" customHeight="true" outlineLevel="0" collapsed="false">
      <c r="A212" s="127" t="s">
        <v>589</v>
      </c>
      <c r="B212" s="128" t="s">
        <v>649</v>
      </c>
      <c r="C212" s="108" t="s">
        <v>1492</v>
      </c>
      <c r="D212" s="204" t="s">
        <v>1493</v>
      </c>
      <c r="E212" s="137" t="n">
        <v>4756</v>
      </c>
      <c r="F212" s="137" t="n">
        <v>2443</v>
      </c>
      <c r="G212" s="137" t="n">
        <v>137</v>
      </c>
      <c r="H212" s="120" t="s">
        <v>2426</v>
      </c>
      <c r="I212" s="121" t="s">
        <v>1625</v>
      </c>
      <c r="J212" s="120" t="s">
        <v>22</v>
      </c>
      <c r="K212" s="120" t="s">
        <v>21</v>
      </c>
      <c r="L212" s="122" t="n">
        <v>442</v>
      </c>
      <c r="M212" s="215" t="n">
        <v>153</v>
      </c>
      <c r="N212" s="112" t="s">
        <v>57</v>
      </c>
      <c r="O212" s="120"/>
      <c r="P212" s="120"/>
      <c r="Q212" s="120" t="s">
        <v>1627</v>
      </c>
      <c r="R212" s="434" t="n">
        <v>217.1</v>
      </c>
      <c r="S212" s="120" t="s">
        <v>1961</v>
      </c>
      <c r="T212" s="120" t="n">
        <v>4</v>
      </c>
      <c r="U212" s="112" t="n">
        <v>2080</v>
      </c>
      <c r="V212" s="112" t="s">
        <v>21</v>
      </c>
      <c r="W212" s="112" t="s">
        <v>1629</v>
      </c>
      <c r="X212" s="112" t="s">
        <v>1891</v>
      </c>
      <c r="Y212" s="112" t="s">
        <v>1631</v>
      </c>
      <c r="Z212" s="112" t="s">
        <v>1632</v>
      </c>
    </row>
    <row r="213" s="123" customFormat="true" ht="63.75" hidden="false" customHeight="true" outlineLevel="0" collapsed="false">
      <c r="A213" s="108" t="s">
        <v>589</v>
      </c>
      <c r="B213" s="108" t="s">
        <v>240</v>
      </c>
      <c r="C213" s="108" t="s">
        <v>1494</v>
      </c>
      <c r="D213" s="108" t="s">
        <v>1495</v>
      </c>
      <c r="E213" s="120" t="n">
        <v>174</v>
      </c>
      <c r="F213" s="120" t="n">
        <v>479</v>
      </c>
      <c r="G213" s="120" t="n">
        <v>1</v>
      </c>
      <c r="H213" s="120" t="s">
        <v>2138</v>
      </c>
      <c r="I213" s="121" t="s">
        <v>1625</v>
      </c>
      <c r="J213" s="120" t="s">
        <v>21</v>
      </c>
      <c r="K213" s="120" t="s">
        <v>21</v>
      </c>
      <c r="L213" s="122" t="n">
        <v>24.5</v>
      </c>
      <c r="M213" s="215" t="n">
        <v>0.02</v>
      </c>
      <c r="N213" s="23"/>
      <c r="O213" s="120"/>
      <c r="P213" s="120"/>
      <c r="Q213" s="120" t="s">
        <v>1888</v>
      </c>
      <c r="R213" s="120"/>
      <c r="S213" s="120" t="s">
        <v>1905</v>
      </c>
      <c r="T213" s="120" t="n">
        <v>1</v>
      </c>
      <c r="U213" s="23" t="n">
        <v>600</v>
      </c>
      <c r="V213" s="23" t="s">
        <v>21</v>
      </c>
      <c r="W213" s="23" t="s">
        <v>1629</v>
      </c>
      <c r="X213" s="23" t="s">
        <v>1891</v>
      </c>
      <c r="Y213" s="23" t="s">
        <v>1631</v>
      </c>
      <c r="Z213" s="23" t="s">
        <v>21</v>
      </c>
      <c r="AA213" s="23" t="s">
        <v>2090</v>
      </c>
      <c r="AB213" s="23" t="s">
        <v>1920</v>
      </c>
      <c r="AC213" s="23" t="s">
        <v>1941</v>
      </c>
      <c r="AD213" s="23" t="s">
        <v>57</v>
      </c>
      <c r="AE213" s="23"/>
      <c r="AF213" s="23"/>
      <c r="AG213" s="23"/>
      <c r="AH213" s="23"/>
      <c r="AI213" s="23"/>
      <c r="AJ213" s="23"/>
      <c r="AK213" s="23"/>
      <c r="AL213" s="23"/>
      <c r="AM213" s="23"/>
      <c r="AN213" s="23"/>
      <c r="AO213" s="23"/>
      <c r="AP213" s="23"/>
    </row>
    <row r="214" s="118" customFormat="true" ht="38.25" hidden="false" customHeight="true" outlineLevel="0" collapsed="false">
      <c r="A214" s="108" t="s">
        <v>589</v>
      </c>
      <c r="B214" s="108" t="s">
        <v>1039</v>
      </c>
      <c r="C214" s="108" t="s">
        <v>1494</v>
      </c>
      <c r="D214" s="108" t="s">
        <v>1496</v>
      </c>
      <c r="E214" s="23"/>
      <c r="F214" s="23"/>
      <c r="G214" s="23"/>
      <c r="H214" s="120"/>
      <c r="I214" s="121"/>
      <c r="J214" s="120"/>
      <c r="K214" s="120"/>
      <c r="L214" s="122" t="n">
        <v>8.73</v>
      </c>
      <c r="M214" s="215"/>
      <c r="N214" s="112"/>
      <c r="O214" s="120"/>
      <c r="P214" s="120"/>
      <c r="Q214" s="120"/>
      <c r="R214" s="120"/>
      <c r="S214" s="120"/>
      <c r="T214" s="120"/>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row>
    <row r="215" s="123" customFormat="true" ht="112.5" hidden="false" customHeight="false" outlineLevel="0" collapsed="false">
      <c r="A215" s="108" t="s">
        <v>589</v>
      </c>
      <c r="B215" s="108" t="s">
        <v>610</v>
      </c>
      <c r="C215" s="108" t="s">
        <v>1497</v>
      </c>
      <c r="D215" s="108" t="s">
        <v>1498</v>
      </c>
      <c r="E215" s="120" t="n">
        <v>3346</v>
      </c>
      <c r="F215" s="165" t="n">
        <v>414</v>
      </c>
      <c r="G215" s="165" t="n">
        <v>48</v>
      </c>
      <c r="H215" s="120" t="s">
        <v>2427</v>
      </c>
      <c r="I215" s="121" t="s">
        <v>1625</v>
      </c>
      <c r="J215" s="120"/>
      <c r="K215" s="120" t="s">
        <v>21</v>
      </c>
      <c r="L215" s="122" t="n">
        <v>127.36</v>
      </c>
      <c r="M215" s="215" t="n">
        <v>20.89</v>
      </c>
      <c r="N215" s="23" t="s">
        <v>57</v>
      </c>
      <c r="O215" s="120"/>
      <c r="P215" s="120"/>
      <c r="Q215" s="120" t="s">
        <v>1627</v>
      </c>
      <c r="R215" s="120" t="n">
        <v>36</v>
      </c>
      <c r="S215" s="120" t="s">
        <v>1946</v>
      </c>
      <c r="T215" s="120" t="n">
        <v>0</v>
      </c>
      <c r="U215" s="23"/>
      <c r="V215" s="23" t="s">
        <v>21</v>
      </c>
      <c r="W215" s="23" t="s">
        <v>1629</v>
      </c>
      <c r="X215" s="23" t="s">
        <v>1630</v>
      </c>
      <c r="Y215" s="23" t="s">
        <v>1645</v>
      </c>
      <c r="Z215" s="23" t="s">
        <v>1632</v>
      </c>
      <c r="AA215" s="23"/>
      <c r="AB215" s="23" t="s">
        <v>1930</v>
      </c>
      <c r="AC215" s="23"/>
      <c r="AD215" s="23" t="s">
        <v>57</v>
      </c>
      <c r="AE215" s="23"/>
      <c r="AF215" s="23"/>
      <c r="AG215" s="23"/>
      <c r="AH215" s="23"/>
      <c r="AI215" s="23"/>
      <c r="AJ215" s="23"/>
      <c r="AK215" s="23"/>
      <c r="AL215" s="23"/>
      <c r="AM215" s="23"/>
      <c r="AN215" s="23"/>
      <c r="AO215" s="23" t="s">
        <v>2428</v>
      </c>
      <c r="AP215" s="143" t="s">
        <v>2429</v>
      </c>
    </row>
    <row r="216" s="123" customFormat="true" ht="38.25" hidden="false" customHeight="true" outlineLevel="0" collapsed="false">
      <c r="A216" s="108" t="s">
        <v>658</v>
      </c>
      <c r="B216" s="108" t="s">
        <v>1015</v>
      </c>
      <c r="C216" s="108" t="s">
        <v>1499</v>
      </c>
      <c r="D216" s="119" t="s">
        <v>1500</v>
      </c>
      <c r="E216" s="120" t="n">
        <v>4583</v>
      </c>
      <c r="F216" s="120" t="n">
        <v>1890</v>
      </c>
      <c r="G216" s="120" t="n">
        <v>164</v>
      </c>
      <c r="H216" s="120" t="s">
        <v>2430</v>
      </c>
      <c r="I216" s="121" t="s">
        <v>1625</v>
      </c>
      <c r="J216" s="120" t="s">
        <v>75</v>
      </c>
      <c r="K216" s="120" t="s">
        <v>21</v>
      </c>
      <c r="L216" s="122" t="n">
        <v>637.79</v>
      </c>
      <c r="M216" s="215" t="n">
        <v>157.49</v>
      </c>
      <c r="N216" s="23" t="s">
        <v>57</v>
      </c>
      <c r="O216" s="120"/>
      <c r="P216" s="120"/>
      <c r="Q216" s="120" t="s">
        <v>1929</v>
      </c>
      <c r="R216" s="120" t="n">
        <v>148</v>
      </c>
      <c r="S216" s="120" t="s">
        <v>2020</v>
      </c>
      <c r="T216" s="120" t="n">
        <v>13</v>
      </c>
      <c r="U216" s="23" t="n">
        <v>4220</v>
      </c>
      <c r="V216" s="23" t="s">
        <v>21</v>
      </c>
      <c r="W216" s="23" t="s">
        <v>1907</v>
      </c>
      <c r="X216" s="23" t="s">
        <v>1891</v>
      </c>
      <c r="Y216" s="23" t="s">
        <v>2021</v>
      </c>
      <c r="Z216" s="23" t="s">
        <v>21</v>
      </c>
      <c r="AA216" s="23" t="s">
        <v>1691</v>
      </c>
      <c r="AB216" s="23" t="s">
        <v>1692</v>
      </c>
      <c r="AC216" s="23" t="s">
        <v>1899</v>
      </c>
      <c r="AD216" s="23" t="s">
        <v>57</v>
      </c>
      <c r="AE216" s="23"/>
      <c r="AF216" s="23"/>
      <c r="AG216" s="23"/>
      <c r="AH216" s="23"/>
      <c r="AI216" s="23"/>
      <c r="AJ216" s="23"/>
      <c r="AK216" s="23"/>
      <c r="AL216" s="23"/>
      <c r="AM216" s="23"/>
      <c r="AN216" s="23"/>
      <c r="AO216" s="23"/>
      <c r="AP216" s="23"/>
    </row>
    <row r="217" s="123" customFormat="true" ht="38.25" hidden="false" customHeight="true" outlineLevel="0" collapsed="false">
      <c r="A217" s="108" t="s">
        <v>658</v>
      </c>
      <c r="B217" s="108" t="s">
        <v>1015</v>
      </c>
      <c r="C217" s="108" t="s">
        <v>1501</v>
      </c>
      <c r="D217" s="108" t="s">
        <v>1502</v>
      </c>
      <c r="E217" s="120" t="n">
        <v>1778</v>
      </c>
      <c r="F217" s="120" t="n">
        <v>564</v>
      </c>
      <c r="G217" s="120" t="n">
        <v>11</v>
      </c>
      <c r="H217" s="120" t="s">
        <v>2019</v>
      </c>
      <c r="I217" s="121" t="s">
        <v>1915</v>
      </c>
      <c r="J217" s="120" t="s">
        <v>75</v>
      </c>
      <c r="K217" s="120" t="s">
        <v>21</v>
      </c>
      <c r="L217" s="122" t="n">
        <v>247.43</v>
      </c>
      <c r="M217" s="215" t="n">
        <v>13.32</v>
      </c>
      <c r="N217" s="23" t="s">
        <v>57</v>
      </c>
      <c r="O217" s="120"/>
      <c r="P217" s="120"/>
      <c r="Q217" s="120" t="s">
        <v>1929</v>
      </c>
      <c r="R217" s="120" t="n">
        <v>42</v>
      </c>
      <c r="S217" s="120" t="s">
        <v>2020</v>
      </c>
      <c r="T217" s="120" t="n">
        <v>2</v>
      </c>
      <c r="U217" s="23" t="n">
        <v>700</v>
      </c>
      <c r="V217" s="23" t="s">
        <v>21</v>
      </c>
      <c r="W217" s="23" t="s">
        <v>1907</v>
      </c>
      <c r="X217" s="23" t="s">
        <v>1891</v>
      </c>
      <c r="Y217" s="23" t="s">
        <v>2021</v>
      </c>
      <c r="Z217" s="23" t="s">
        <v>21</v>
      </c>
      <c r="AA217" s="23" t="s">
        <v>1691</v>
      </c>
      <c r="AB217" s="23" t="s">
        <v>1692</v>
      </c>
      <c r="AC217" s="23" t="s">
        <v>1899</v>
      </c>
      <c r="AD217" s="23" t="s">
        <v>57</v>
      </c>
      <c r="AE217" s="23" t="s">
        <v>2022</v>
      </c>
      <c r="AF217" s="23"/>
      <c r="AG217" s="23"/>
      <c r="AH217" s="23"/>
      <c r="AI217" s="23"/>
      <c r="AJ217" s="23"/>
      <c r="AK217" s="23"/>
      <c r="AL217" s="23"/>
      <c r="AM217" s="23"/>
      <c r="AN217" s="23"/>
      <c r="AO217" s="23"/>
      <c r="AP217" s="23"/>
    </row>
    <row r="218" s="123" customFormat="true" ht="67.5" hidden="false" customHeight="true" outlineLevel="0" collapsed="false">
      <c r="A218" s="108" t="s">
        <v>658</v>
      </c>
      <c r="B218" s="108" t="s">
        <v>710</v>
      </c>
      <c r="C218" s="108" t="s">
        <v>1503</v>
      </c>
      <c r="D218" s="119" t="s">
        <v>1504</v>
      </c>
      <c r="E218" s="120" t="n">
        <v>14577</v>
      </c>
      <c r="F218" s="120" t="n">
        <v>12607</v>
      </c>
      <c r="G218" s="120"/>
      <c r="H218" s="120" t="s">
        <v>2431</v>
      </c>
      <c r="I218" s="121" t="s">
        <v>1915</v>
      </c>
      <c r="J218" s="120" t="s">
        <v>21</v>
      </c>
      <c r="K218" s="120" t="s">
        <v>21</v>
      </c>
      <c r="L218" s="122" t="n">
        <v>3111.38</v>
      </c>
      <c r="M218" s="215" t="n">
        <v>2205.26</v>
      </c>
      <c r="N218" s="120" t="s">
        <v>21</v>
      </c>
      <c r="O218" s="120" t="s">
        <v>1968</v>
      </c>
      <c r="P218" s="120"/>
      <c r="Q218" s="120" t="s">
        <v>1888</v>
      </c>
      <c r="R218" s="120" t="n">
        <v>220</v>
      </c>
      <c r="S218" s="120" t="s">
        <v>2020</v>
      </c>
      <c r="T218" s="120" t="n">
        <v>24</v>
      </c>
      <c r="U218" s="148" t="n">
        <v>19077</v>
      </c>
      <c r="V218" s="23" t="s">
        <v>21</v>
      </c>
      <c r="W218" s="23" t="s">
        <v>1629</v>
      </c>
      <c r="X218" s="23" t="s">
        <v>1891</v>
      </c>
      <c r="Y218" s="23" t="s">
        <v>1631</v>
      </c>
      <c r="Z218" s="23" t="s">
        <v>21</v>
      </c>
      <c r="AA218" s="23" t="s">
        <v>1963</v>
      </c>
      <c r="AB218" s="23" t="s">
        <v>1930</v>
      </c>
      <c r="AC218" s="23"/>
      <c r="AD218" s="23"/>
      <c r="AE218" s="23"/>
      <c r="AF218" s="23"/>
      <c r="AG218" s="23"/>
      <c r="AH218" s="23"/>
      <c r="AI218" s="23"/>
      <c r="AJ218" s="23"/>
      <c r="AK218" s="23"/>
      <c r="AL218" s="23"/>
      <c r="AM218" s="23"/>
      <c r="AN218" s="23"/>
      <c r="AO218" s="23"/>
      <c r="AP218" s="23" t="s">
        <v>2432</v>
      </c>
    </row>
    <row r="219" s="123" customFormat="true" ht="76.5" hidden="false" customHeight="true" outlineLevel="0" collapsed="false">
      <c r="A219" s="108" t="s">
        <v>658</v>
      </c>
      <c r="B219" s="108" t="s">
        <v>659</v>
      </c>
      <c r="C219" s="108" t="s">
        <v>1503</v>
      </c>
      <c r="D219" s="108" t="s">
        <v>1505</v>
      </c>
      <c r="E219" s="23" t="n">
        <v>470</v>
      </c>
      <c r="F219" s="23" t="n">
        <v>4059</v>
      </c>
      <c r="G219" s="23" t="n">
        <v>410</v>
      </c>
      <c r="H219" s="120" t="s">
        <v>2433</v>
      </c>
      <c r="I219" s="121" t="s">
        <v>1915</v>
      </c>
      <c r="J219" s="120" t="s">
        <v>2274</v>
      </c>
      <c r="K219" s="120" t="s">
        <v>21</v>
      </c>
      <c r="L219" s="122" t="n">
        <v>2620</v>
      </c>
      <c r="M219" s="215"/>
      <c r="N219" s="23" t="s">
        <v>21</v>
      </c>
      <c r="O219" s="120" t="s">
        <v>2094</v>
      </c>
      <c r="P219" s="120"/>
      <c r="Q219" s="120" t="s">
        <v>1929</v>
      </c>
      <c r="R219" s="434" t="n">
        <v>77.4</v>
      </c>
      <c r="S219" s="120"/>
      <c r="T219" s="120" t="n">
        <v>7</v>
      </c>
      <c r="U219" s="23" t="s">
        <v>2434</v>
      </c>
      <c r="V219" s="23" t="s">
        <v>21</v>
      </c>
      <c r="W219" s="23" t="s">
        <v>1907</v>
      </c>
      <c r="X219" s="23" t="s">
        <v>1891</v>
      </c>
      <c r="Y219" s="23" t="s">
        <v>1645</v>
      </c>
      <c r="Z219" s="23" t="s">
        <v>21</v>
      </c>
      <c r="AA219" s="23" t="s">
        <v>2090</v>
      </c>
      <c r="AB219" s="23" t="s">
        <v>1920</v>
      </c>
      <c r="AC219" s="23" t="s">
        <v>1941</v>
      </c>
      <c r="AD219" s="23" t="s">
        <v>57</v>
      </c>
      <c r="AE219" s="23"/>
      <c r="AF219" s="23"/>
      <c r="AG219" s="23"/>
      <c r="AH219" s="23"/>
      <c r="AI219" s="23"/>
      <c r="AJ219" s="23"/>
      <c r="AK219" s="23"/>
      <c r="AL219" s="23"/>
      <c r="AM219" s="23"/>
      <c r="AN219" s="23"/>
      <c r="AO219" s="23" t="s">
        <v>2435</v>
      </c>
      <c r="AP219" s="205" t="s">
        <v>2436</v>
      </c>
    </row>
    <row r="220" s="118" customFormat="true" ht="78.75" hidden="false" customHeight="true" outlineLevel="0" collapsed="false">
      <c r="A220" s="108" t="s">
        <v>658</v>
      </c>
      <c r="B220" s="108" t="s">
        <v>1506</v>
      </c>
      <c r="C220" s="108" t="s">
        <v>1503</v>
      </c>
      <c r="D220" s="107" t="s">
        <v>1507</v>
      </c>
      <c r="E220" s="23"/>
      <c r="F220" s="23" t="n">
        <v>1394</v>
      </c>
      <c r="G220" s="23" t="n">
        <v>889</v>
      </c>
      <c r="H220" s="170" t="s">
        <v>2437</v>
      </c>
      <c r="I220" s="171" t="s">
        <v>1915</v>
      </c>
      <c r="J220" s="170"/>
      <c r="K220" s="170" t="s">
        <v>21</v>
      </c>
      <c r="L220" s="122" t="n">
        <v>198.15</v>
      </c>
      <c r="M220" s="441"/>
      <c r="N220" s="112" t="s">
        <v>57</v>
      </c>
      <c r="O220" s="170"/>
      <c r="P220" s="170"/>
      <c r="Q220" s="170" t="s">
        <v>1627</v>
      </c>
      <c r="R220" s="442" t="n">
        <v>29.6</v>
      </c>
      <c r="S220" s="170" t="s">
        <v>1905</v>
      </c>
      <c r="T220" s="206" t="n">
        <v>5</v>
      </c>
      <c r="U220" s="112" t="n">
        <v>3900</v>
      </c>
      <c r="V220" s="112" t="s">
        <v>21</v>
      </c>
      <c r="W220" s="112" t="s">
        <v>1629</v>
      </c>
      <c r="X220" s="112" t="s">
        <v>1630</v>
      </c>
      <c r="Y220" s="112" t="s">
        <v>1645</v>
      </c>
      <c r="Z220" s="112" t="s">
        <v>1632</v>
      </c>
      <c r="AA220" s="112"/>
      <c r="AB220" s="112"/>
      <c r="AC220" s="112"/>
      <c r="AD220" s="112"/>
      <c r="AE220" s="112"/>
      <c r="AF220" s="112"/>
      <c r="AG220" s="112"/>
      <c r="AH220" s="112"/>
      <c r="AI220" s="112"/>
      <c r="AJ220" s="112"/>
      <c r="AK220" s="112"/>
      <c r="AL220" s="112"/>
      <c r="AM220" s="112"/>
      <c r="AN220" s="112"/>
      <c r="AO220" s="112"/>
      <c r="AP220" s="207" t="s">
        <v>2438</v>
      </c>
    </row>
    <row r="221" s="209" customFormat="true" ht="38.25" hidden="false" customHeight="true" outlineLevel="0" collapsed="false">
      <c r="A221" s="108" t="s">
        <v>658</v>
      </c>
      <c r="B221" s="69" t="s">
        <v>1506</v>
      </c>
      <c r="C221" s="69" t="s">
        <v>1508</v>
      </c>
      <c r="D221" s="69" t="s">
        <v>1509</v>
      </c>
      <c r="E221" s="69" t="n">
        <v>18909</v>
      </c>
      <c r="F221" s="69" t="n">
        <v>29</v>
      </c>
      <c r="G221" s="69" t="n">
        <v>89</v>
      </c>
      <c r="H221" s="171" t="s">
        <v>2437</v>
      </c>
      <c r="I221" s="171" t="s">
        <v>1915</v>
      </c>
      <c r="J221" s="171"/>
      <c r="K221" s="171" t="s">
        <v>21</v>
      </c>
      <c r="L221" s="125" t="n">
        <v>34.97</v>
      </c>
      <c r="M221" s="443"/>
      <c r="N221" s="112" t="s">
        <v>57</v>
      </c>
      <c r="O221" s="171"/>
      <c r="P221" s="171"/>
      <c r="Q221" s="171" t="s">
        <v>1627</v>
      </c>
      <c r="R221" s="171"/>
      <c r="S221" s="171" t="s">
        <v>1905</v>
      </c>
      <c r="T221" s="208" t="n">
        <v>1</v>
      </c>
      <c r="U221" s="112" t="n">
        <v>200</v>
      </c>
      <c r="V221" s="112" t="s">
        <v>21</v>
      </c>
      <c r="W221" s="112" t="s">
        <v>1629</v>
      </c>
      <c r="X221" s="112" t="s">
        <v>1630</v>
      </c>
      <c r="Y221" s="112" t="s">
        <v>1896</v>
      </c>
      <c r="Z221" s="112" t="s">
        <v>1632</v>
      </c>
      <c r="AA221" s="112"/>
      <c r="AB221" s="112"/>
      <c r="AC221" s="112"/>
      <c r="AD221" s="112"/>
      <c r="AE221" s="112"/>
      <c r="AF221" s="112"/>
      <c r="AG221" s="112"/>
      <c r="AH221" s="112"/>
      <c r="AI221" s="112"/>
      <c r="AJ221" s="112"/>
      <c r="AK221" s="112"/>
      <c r="AL221" s="112"/>
      <c r="AM221" s="112"/>
      <c r="AN221" s="112"/>
      <c r="AO221" s="112"/>
      <c r="AP221" s="207" t="s">
        <v>2439</v>
      </c>
    </row>
    <row r="222" s="136" customFormat="true" ht="37.5" hidden="false" customHeight="true" outlineLevel="0" collapsed="false">
      <c r="A222" s="108" t="s">
        <v>658</v>
      </c>
      <c r="B222" s="69" t="s">
        <v>1510</v>
      </c>
      <c r="C222" s="69" t="s">
        <v>1508</v>
      </c>
      <c r="D222" s="69" t="s">
        <v>1511</v>
      </c>
      <c r="E222" s="69" t="n">
        <v>18050</v>
      </c>
      <c r="F222" s="69" t="n">
        <v>8428</v>
      </c>
      <c r="G222" s="69" t="n">
        <v>631</v>
      </c>
      <c r="H222" s="121" t="s">
        <v>2440</v>
      </c>
      <c r="I222" s="121" t="s">
        <v>1915</v>
      </c>
      <c r="J222" s="121"/>
      <c r="K222" s="121" t="s">
        <v>21</v>
      </c>
      <c r="L222" s="125" t="n">
        <v>3368.21</v>
      </c>
      <c r="M222" s="226" t="n">
        <v>997.25</v>
      </c>
      <c r="N222" s="23" t="s">
        <v>21</v>
      </c>
      <c r="O222" s="121" t="s">
        <v>1938</v>
      </c>
      <c r="P222" s="121"/>
      <c r="Q222" s="121" t="s">
        <v>1888</v>
      </c>
      <c r="R222" s="121" t="n">
        <v>153</v>
      </c>
      <c r="S222" s="121" t="s">
        <v>1961</v>
      </c>
      <c r="T222" s="121" t="n">
        <v>11</v>
      </c>
      <c r="U222" s="23" t="n">
        <v>5700</v>
      </c>
      <c r="V222" s="23" t="s">
        <v>21</v>
      </c>
      <c r="W222" s="23" t="s">
        <v>1629</v>
      </c>
      <c r="X222" s="23" t="s">
        <v>1891</v>
      </c>
      <c r="Y222" s="23" t="s">
        <v>1896</v>
      </c>
      <c r="Z222" s="23"/>
      <c r="AA222" s="23"/>
      <c r="AB222" s="23"/>
      <c r="AC222" s="23"/>
      <c r="AD222" s="23" t="s">
        <v>57</v>
      </c>
      <c r="AE222" s="23"/>
      <c r="AF222" s="23"/>
      <c r="AG222" s="23"/>
      <c r="AH222" s="23"/>
      <c r="AI222" s="23"/>
      <c r="AJ222" s="23"/>
      <c r="AK222" s="23"/>
      <c r="AL222" s="23"/>
      <c r="AM222" s="23"/>
      <c r="AN222" s="23"/>
      <c r="AO222" s="23"/>
      <c r="AP222" s="23" t="s">
        <v>2441</v>
      </c>
    </row>
    <row r="223" s="136" customFormat="true" ht="27.75" hidden="false" customHeight="true" outlineLevel="0" collapsed="false">
      <c r="A223" s="108" t="s">
        <v>658</v>
      </c>
      <c r="B223" s="69" t="s">
        <v>1510</v>
      </c>
      <c r="C223" s="69" t="s">
        <v>1512</v>
      </c>
      <c r="D223" s="119" t="s">
        <v>1513</v>
      </c>
      <c r="E223" s="69" t="n">
        <v>2220</v>
      </c>
      <c r="F223" s="69" t="n">
        <v>933</v>
      </c>
      <c r="G223" s="69" t="n">
        <v>32</v>
      </c>
      <c r="H223" s="121" t="s">
        <v>2442</v>
      </c>
      <c r="I223" s="121" t="s">
        <v>1915</v>
      </c>
      <c r="J223" s="121"/>
      <c r="K223" s="121" t="s">
        <v>21</v>
      </c>
      <c r="L223" s="125" t="n">
        <v>399.28</v>
      </c>
      <c r="M223" s="226" t="n">
        <v>43.07</v>
      </c>
      <c r="N223" s="23" t="s">
        <v>21</v>
      </c>
      <c r="O223" s="121" t="s">
        <v>1938</v>
      </c>
      <c r="P223" s="121"/>
      <c r="Q223" s="121" t="s">
        <v>1627</v>
      </c>
      <c r="R223" s="121" t="n">
        <v>89</v>
      </c>
      <c r="S223" s="121" t="s">
        <v>1905</v>
      </c>
      <c r="T223" s="121" t="n">
        <v>3</v>
      </c>
      <c r="U223" s="23" t="n">
        <v>1250</v>
      </c>
      <c r="V223" s="23" t="s">
        <v>21</v>
      </c>
      <c r="W223" s="23" t="s">
        <v>1907</v>
      </c>
      <c r="X223" s="23" t="s">
        <v>1891</v>
      </c>
      <c r="Y223" s="23" t="s">
        <v>1631</v>
      </c>
      <c r="Z223" s="23" t="s">
        <v>21</v>
      </c>
      <c r="AA223" s="23" t="s">
        <v>1897</v>
      </c>
      <c r="AB223" s="23" t="s">
        <v>1920</v>
      </c>
      <c r="AC223" s="23" t="s">
        <v>1941</v>
      </c>
      <c r="AD223" s="23" t="s">
        <v>57</v>
      </c>
      <c r="AE223" s="23"/>
      <c r="AF223" s="23"/>
      <c r="AG223" s="23"/>
      <c r="AH223" s="23"/>
      <c r="AI223" s="23"/>
      <c r="AJ223" s="23"/>
      <c r="AK223" s="23"/>
      <c r="AL223" s="23"/>
      <c r="AM223" s="23"/>
      <c r="AN223" s="23"/>
      <c r="AO223" s="23"/>
      <c r="AP223" s="23"/>
    </row>
    <row r="224" s="209" customFormat="true" ht="51" hidden="false" customHeight="true" outlineLevel="0" collapsed="false">
      <c r="A224" s="108" t="s">
        <v>658</v>
      </c>
      <c r="B224" s="69" t="s">
        <v>1506</v>
      </c>
      <c r="C224" s="69" t="s">
        <v>1514</v>
      </c>
      <c r="D224" s="174" t="s">
        <v>1515</v>
      </c>
      <c r="E224" s="208" t="n">
        <v>1593</v>
      </c>
      <c r="F224" s="208" t="n">
        <v>166</v>
      </c>
      <c r="G224" s="208" t="n">
        <v>503</v>
      </c>
      <c r="H224" s="171" t="s">
        <v>2437</v>
      </c>
      <c r="I224" s="171" t="s">
        <v>1915</v>
      </c>
      <c r="J224" s="171"/>
      <c r="K224" s="171" t="s">
        <v>21</v>
      </c>
      <c r="L224" s="125" t="n">
        <v>185.68</v>
      </c>
      <c r="M224" s="443"/>
      <c r="N224" s="112" t="s">
        <v>57</v>
      </c>
      <c r="O224" s="171"/>
      <c r="P224" s="171"/>
      <c r="Q224" s="171" t="s">
        <v>1627</v>
      </c>
      <c r="R224" s="444" t="n">
        <v>9.6</v>
      </c>
      <c r="S224" s="171" t="s">
        <v>1905</v>
      </c>
      <c r="T224" s="208" t="n">
        <v>2</v>
      </c>
      <c r="U224" s="112" t="n">
        <v>400</v>
      </c>
      <c r="V224" s="112" t="s">
        <v>21</v>
      </c>
      <c r="W224" s="112" t="s">
        <v>1629</v>
      </c>
      <c r="X224" s="112" t="s">
        <v>1630</v>
      </c>
      <c r="Y224" s="112" t="s">
        <v>1645</v>
      </c>
      <c r="Z224" s="112" t="s">
        <v>1632</v>
      </c>
      <c r="AA224" s="112"/>
      <c r="AB224" s="112"/>
      <c r="AC224" s="112"/>
      <c r="AD224" s="112"/>
      <c r="AE224" s="112"/>
      <c r="AF224" s="112"/>
      <c r="AG224" s="112"/>
      <c r="AH224" s="112"/>
      <c r="AI224" s="112"/>
      <c r="AJ224" s="112"/>
      <c r="AK224" s="112"/>
      <c r="AL224" s="112"/>
      <c r="AM224" s="112"/>
      <c r="AN224" s="112"/>
      <c r="AO224" s="112"/>
      <c r="AP224" s="112"/>
    </row>
    <row r="225" s="123" customFormat="true" ht="135" hidden="false" customHeight="true" outlineLevel="0" collapsed="false">
      <c r="A225" s="108" t="s">
        <v>658</v>
      </c>
      <c r="B225" s="108" t="s">
        <v>668</v>
      </c>
      <c r="C225" s="108" t="s">
        <v>1516</v>
      </c>
      <c r="D225" s="119" t="s">
        <v>1517</v>
      </c>
      <c r="E225" s="120" t="n">
        <v>10212</v>
      </c>
      <c r="F225" s="120" t="n">
        <v>7761</v>
      </c>
      <c r="G225" s="120" t="n">
        <v>719</v>
      </c>
      <c r="H225" s="142" t="s">
        <v>2443</v>
      </c>
      <c r="I225" s="121" t="s">
        <v>1915</v>
      </c>
      <c r="J225" s="120"/>
      <c r="K225" s="120" t="s">
        <v>21</v>
      </c>
      <c r="L225" s="122" t="n">
        <v>2192</v>
      </c>
      <c r="M225" s="215" t="n">
        <v>1497</v>
      </c>
      <c r="N225" s="23" t="s">
        <v>21</v>
      </c>
      <c r="O225" s="120" t="s">
        <v>2094</v>
      </c>
      <c r="P225" s="120"/>
      <c r="Q225" s="120" t="s">
        <v>1888</v>
      </c>
      <c r="R225" s="120" t="n">
        <v>130</v>
      </c>
      <c r="S225" s="120" t="s">
        <v>1961</v>
      </c>
      <c r="T225" s="120" t="n">
        <v>22</v>
      </c>
      <c r="U225" s="23" t="n">
        <v>13460</v>
      </c>
      <c r="V225" s="23" t="s">
        <v>21</v>
      </c>
      <c r="W225" s="23" t="s">
        <v>1981</v>
      </c>
      <c r="X225" s="23" t="s">
        <v>1891</v>
      </c>
      <c r="Y225" s="23" t="s">
        <v>1896</v>
      </c>
      <c r="Z225" s="23" t="s">
        <v>21</v>
      </c>
      <c r="AA225" s="23" t="s">
        <v>1897</v>
      </c>
      <c r="AB225" s="23" t="s">
        <v>1920</v>
      </c>
      <c r="AC225" s="23" t="s">
        <v>1941</v>
      </c>
      <c r="AD225" s="23" t="s">
        <v>57</v>
      </c>
      <c r="AE225" s="23" t="s">
        <v>1917</v>
      </c>
      <c r="AF225" s="23" t="s">
        <v>2444</v>
      </c>
      <c r="AG225" s="23"/>
      <c r="AH225" s="23"/>
      <c r="AI225" s="23"/>
      <c r="AJ225" s="23"/>
      <c r="AK225" s="23"/>
      <c r="AL225" s="23"/>
      <c r="AM225" s="23"/>
      <c r="AN225" s="23"/>
      <c r="AO225" s="23"/>
      <c r="AP225" s="23" t="s">
        <v>2445</v>
      </c>
    </row>
    <row r="226" s="136" customFormat="true" ht="56.25" hidden="false" customHeight="false" outlineLevel="0" collapsed="false">
      <c r="A226" s="108" t="s">
        <v>658</v>
      </c>
      <c r="B226" s="108" t="s">
        <v>659</v>
      </c>
      <c r="C226" s="69" t="s">
        <v>1518</v>
      </c>
      <c r="D226" s="69" t="s">
        <v>1519</v>
      </c>
      <c r="E226" s="121" t="n">
        <v>126</v>
      </c>
      <c r="F226" s="121" t="n">
        <v>179</v>
      </c>
      <c r="G226" s="121" t="n">
        <v>0</v>
      </c>
      <c r="H226" s="121" t="s">
        <v>2446</v>
      </c>
      <c r="I226" s="121" t="s">
        <v>1625</v>
      </c>
      <c r="J226" s="121" t="s">
        <v>1949</v>
      </c>
      <c r="K226" s="121" t="s">
        <v>21</v>
      </c>
      <c r="L226" s="125" t="n">
        <v>40</v>
      </c>
      <c r="M226" s="226"/>
      <c r="N226" s="23" t="s">
        <v>57</v>
      </c>
      <c r="O226" s="121"/>
      <c r="P226" s="121"/>
      <c r="Q226" s="121" t="s">
        <v>1929</v>
      </c>
      <c r="R226" s="121" t="n">
        <v>1.8</v>
      </c>
      <c r="S226" s="121"/>
      <c r="T226" s="121" t="n">
        <v>3</v>
      </c>
      <c r="U226" s="23"/>
      <c r="V226" s="23" t="s">
        <v>21</v>
      </c>
      <c r="W226" s="23" t="s">
        <v>1907</v>
      </c>
      <c r="X226" s="23" t="s">
        <v>1891</v>
      </c>
      <c r="Y226" s="23" t="s">
        <v>1645</v>
      </c>
      <c r="Z226" s="23" t="s">
        <v>1632</v>
      </c>
      <c r="AA226" s="23"/>
      <c r="AB226" s="23"/>
      <c r="AC226" s="23"/>
      <c r="AD226" s="23"/>
      <c r="AE226" s="23"/>
      <c r="AF226" s="23"/>
      <c r="AG226" s="23"/>
      <c r="AH226" s="23"/>
      <c r="AI226" s="23"/>
      <c r="AJ226" s="23"/>
      <c r="AK226" s="23"/>
      <c r="AL226" s="23"/>
      <c r="AM226" s="23"/>
      <c r="AN226" s="23"/>
      <c r="AO226" s="23" t="s">
        <v>2435</v>
      </c>
      <c r="AP226" s="205" t="s">
        <v>2447</v>
      </c>
    </row>
    <row r="227" s="136" customFormat="true" ht="39.75" hidden="false" customHeight="true" outlineLevel="0" collapsed="false">
      <c r="A227" s="108" t="s">
        <v>658</v>
      </c>
      <c r="B227" s="108" t="s">
        <v>659</v>
      </c>
      <c r="C227" s="69" t="s">
        <v>1520</v>
      </c>
      <c r="D227" s="69" t="s">
        <v>1521</v>
      </c>
      <c r="E227" s="121" t="n">
        <v>13012</v>
      </c>
      <c r="F227" s="121" t="n">
        <v>7920</v>
      </c>
      <c r="G227" s="121" t="n">
        <v>951</v>
      </c>
      <c r="H227" s="121" t="s">
        <v>2448</v>
      </c>
      <c r="I227" s="121" t="s">
        <v>1625</v>
      </c>
      <c r="J227" s="121" t="s">
        <v>1949</v>
      </c>
      <c r="K227" s="121" t="s">
        <v>21</v>
      </c>
      <c r="L227" s="125" t="n">
        <v>3800</v>
      </c>
      <c r="M227" s="226"/>
      <c r="N227" s="23" t="s">
        <v>57</v>
      </c>
      <c r="O227" s="121"/>
      <c r="P227" s="121"/>
      <c r="Q227" s="121" t="s">
        <v>1929</v>
      </c>
      <c r="R227" s="121" t="n">
        <v>49</v>
      </c>
      <c r="S227" s="121"/>
      <c r="T227" s="121" t="n">
        <v>4</v>
      </c>
      <c r="U227" s="23" t="s">
        <v>2449</v>
      </c>
      <c r="V227" s="23" t="s">
        <v>21</v>
      </c>
      <c r="W227" s="23" t="s">
        <v>1907</v>
      </c>
      <c r="X227" s="23" t="s">
        <v>1891</v>
      </c>
      <c r="Y227" s="23" t="s">
        <v>1645</v>
      </c>
      <c r="Z227" s="23" t="s">
        <v>1632</v>
      </c>
      <c r="AA227" s="23"/>
      <c r="AB227" s="23"/>
      <c r="AC227" s="23"/>
      <c r="AD227" s="23"/>
      <c r="AE227" s="23"/>
      <c r="AF227" s="23"/>
      <c r="AG227" s="23"/>
      <c r="AH227" s="23"/>
      <c r="AI227" s="23"/>
      <c r="AJ227" s="23"/>
      <c r="AK227" s="23"/>
      <c r="AL227" s="23"/>
      <c r="AM227" s="23"/>
      <c r="AN227" s="23"/>
      <c r="AO227" s="23" t="s">
        <v>2435</v>
      </c>
      <c r="AP227" s="205" t="s">
        <v>2436</v>
      </c>
    </row>
    <row r="228" s="136" customFormat="true" ht="38.25" hidden="false" customHeight="true" outlineLevel="0" collapsed="false">
      <c r="A228" s="108" t="s">
        <v>658</v>
      </c>
      <c r="B228" s="69" t="s">
        <v>668</v>
      </c>
      <c r="C228" s="69" t="s">
        <v>1522</v>
      </c>
      <c r="D228" s="69" t="s">
        <v>1523</v>
      </c>
      <c r="E228" s="121" t="n">
        <v>357</v>
      </c>
      <c r="F228" s="121" t="n">
        <v>343</v>
      </c>
      <c r="G228" s="121" t="n">
        <v>36</v>
      </c>
      <c r="H228" s="121" t="s">
        <v>2450</v>
      </c>
      <c r="I228" s="121" t="s">
        <v>1915</v>
      </c>
      <c r="J228" s="121"/>
      <c r="K228" s="121" t="s">
        <v>21</v>
      </c>
      <c r="L228" s="125" t="n">
        <v>187</v>
      </c>
      <c r="M228" s="226" t="n">
        <v>21.4</v>
      </c>
      <c r="N228" s="23"/>
      <c r="O228" s="121"/>
      <c r="P228" s="121"/>
      <c r="Q228" s="121" t="s">
        <v>1888</v>
      </c>
      <c r="R228" s="121" t="n">
        <v>15</v>
      </c>
      <c r="S228" s="121" t="s">
        <v>1961</v>
      </c>
      <c r="T228" s="121" t="n">
        <v>1</v>
      </c>
      <c r="U228" s="23" t="n">
        <v>500</v>
      </c>
      <c r="V228" s="23" t="s">
        <v>21</v>
      </c>
      <c r="W228" s="23" t="s">
        <v>1981</v>
      </c>
      <c r="X228" s="23" t="s">
        <v>1891</v>
      </c>
      <c r="Y228" s="23" t="s">
        <v>1631</v>
      </c>
      <c r="Z228" s="23" t="s">
        <v>21</v>
      </c>
      <c r="AA228" s="23"/>
      <c r="AB228" s="23"/>
      <c r="AC228" s="23"/>
      <c r="AD228" s="23"/>
      <c r="AE228" s="23"/>
      <c r="AF228" s="23"/>
      <c r="AG228" s="23"/>
      <c r="AH228" s="23"/>
      <c r="AI228" s="23"/>
      <c r="AJ228" s="23"/>
      <c r="AK228" s="23"/>
      <c r="AL228" s="23"/>
      <c r="AM228" s="23"/>
      <c r="AN228" s="23"/>
      <c r="AO228" s="23"/>
      <c r="AP228" s="23"/>
    </row>
    <row r="229" s="136" customFormat="true" ht="41.25" hidden="false" customHeight="true" outlineLevel="0" collapsed="false">
      <c r="A229" s="108" t="s">
        <v>658</v>
      </c>
      <c r="B229" s="108" t="s">
        <v>659</v>
      </c>
      <c r="C229" s="69" t="s">
        <v>1522</v>
      </c>
      <c r="D229" s="32" t="s">
        <v>1524</v>
      </c>
      <c r="E229" s="23" t="n">
        <v>5273</v>
      </c>
      <c r="F229" s="23" t="n">
        <v>3762</v>
      </c>
      <c r="G229" s="23" t="n">
        <v>500</v>
      </c>
      <c r="H229" s="121" t="s">
        <v>2451</v>
      </c>
      <c r="I229" s="121" t="s">
        <v>1625</v>
      </c>
      <c r="J229" s="121" t="s">
        <v>1949</v>
      </c>
      <c r="K229" s="121" t="s">
        <v>21</v>
      </c>
      <c r="L229" s="125" t="n">
        <v>2950</v>
      </c>
      <c r="M229" s="226"/>
      <c r="N229" s="23" t="s">
        <v>57</v>
      </c>
      <c r="O229" s="121"/>
      <c r="P229" s="121"/>
      <c r="Q229" s="121" t="s">
        <v>1929</v>
      </c>
      <c r="R229" s="433" t="n">
        <v>84.6</v>
      </c>
      <c r="S229" s="121"/>
      <c r="T229" s="121" t="n">
        <v>8</v>
      </c>
      <c r="U229" s="23" t="s">
        <v>2452</v>
      </c>
      <c r="V229" s="23" t="s">
        <v>21</v>
      </c>
      <c r="W229" s="23" t="s">
        <v>1981</v>
      </c>
      <c r="X229" s="23" t="s">
        <v>1891</v>
      </c>
      <c r="Y229" s="23" t="s">
        <v>1645</v>
      </c>
      <c r="Z229" s="23" t="s">
        <v>1632</v>
      </c>
      <c r="AA229" s="23" t="s">
        <v>2090</v>
      </c>
      <c r="AB229" s="23" t="s">
        <v>1920</v>
      </c>
      <c r="AC229" s="23" t="s">
        <v>1941</v>
      </c>
      <c r="AD229" s="23" t="s">
        <v>57</v>
      </c>
      <c r="AE229" s="23"/>
      <c r="AF229" s="23"/>
      <c r="AG229" s="23"/>
      <c r="AH229" s="23"/>
      <c r="AI229" s="23"/>
      <c r="AJ229" s="23"/>
      <c r="AK229" s="23"/>
      <c r="AL229" s="23"/>
      <c r="AM229" s="23"/>
      <c r="AN229" s="23"/>
      <c r="AO229" s="23" t="s">
        <v>2435</v>
      </c>
      <c r="AP229" s="205" t="s">
        <v>2453</v>
      </c>
    </row>
    <row r="230" s="118" customFormat="true" ht="76.5" hidden="false" customHeight="true" outlineLevel="0" collapsed="false">
      <c r="A230" s="108" t="s">
        <v>658</v>
      </c>
      <c r="B230" s="108" t="s">
        <v>1506</v>
      </c>
      <c r="C230" s="108" t="s">
        <v>1525</v>
      </c>
      <c r="D230" s="107" t="s">
        <v>1526</v>
      </c>
      <c r="E230" s="206" t="n">
        <v>4692</v>
      </c>
      <c r="F230" s="206" t="n">
        <v>1941</v>
      </c>
      <c r="G230" s="206" t="n">
        <v>911</v>
      </c>
      <c r="H230" s="170" t="s">
        <v>2454</v>
      </c>
      <c r="I230" s="171" t="s">
        <v>1967</v>
      </c>
      <c r="J230" s="170"/>
      <c r="K230" s="170" t="s">
        <v>21</v>
      </c>
      <c r="L230" s="122" t="n">
        <v>526.85</v>
      </c>
      <c r="M230" s="441"/>
      <c r="N230" s="112" t="s">
        <v>57</v>
      </c>
      <c r="O230" s="170"/>
      <c r="P230" s="170"/>
      <c r="Q230" s="170" t="s">
        <v>1627</v>
      </c>
      <c r="R230" s="445" t="n">
        <v>668.5</v>
      </c>
      <c r="S230" s="170" t="s">
        <v>1905</v>
      </c>
      <c r="T230" s="206" t="n">
        <v>5</v>
      </c>
      <c r="U230" s="112" t="n">
        <v>2100</v>
      </c>
      <c r="V230" s="112" t="s">
        <v>21</v>
      </c>
      <c r="W230" s="112" t="s">
        <v>1629</v>
      </c>
      <c r="X230" s="112" t="s">
        <v>1630</v>
      </c>
      <c r="Y230" s="112" t="s">
        <v>2141</v>
      </c>
      <c r="Z230" s="112" t="s">
        <v>21</v>
      </c>
      <c r="AA230" s="112" t="s">
        <v>1923</v>
      </c>
      <c r="AB230" s="112" t="s">
        <v>1692</v>
      </c>
      <c r="AC230" s="112" t="s">
        <v>1899</v>
      </c>
      <c r="AD230" s="112" t="s">
        <v>21</v>
      </c>
      <c r="AE230" s="112" t="s">
        <v>1969</v>
      </c>
      <c r="AF230" s="112"/>
      <c r="AG230" s="112" t="s">
        <v>2455</v>
      </c>
      <c r="AH230" s="112"/>
      <c r="AI230" s="112" t="s">
        <v>2456</v>
      </c>
      <c r="AJ230" s="112" t="s">
        <v>2457</v>
      </c>
      <c r="AK230" s="112" t="n">
        <v>700</v>
      </c>
      <c r="AL230" s="112" t="n">
        <v>104</v>
      </c>
      <c r="AM230" s="112" t="n">
        <v>116</v>
      </c>
      <c r="AN230" s="112" t="n">
        <v>615</v>
      </c>
      <c r="AO230" s="112" t="s">
        <v>2458</v>
      </c>
      <c r="AP230" s="112"/>
    </row>
    <row r="231" s="123" customFormat="true" ht="38.25" hidden="false" customHeight="true" outlineLevel="0" collapsed="false">
      <c r="A231" s="108" t="s">
        <v>658</v>
      </c>
      <c r="B231" s="108" t="s">
        <v>728</v>
      </c>
      <c r="C231" s="108" t="s">
        <v>1525</v>
      </c>
      <c r="D231" s="108" t="s">
        <v>1527</v>
      </c>
      <c r="E231" s="23"/>
      <c r="F231" s="23" t="n">
        <v>67</v>
      </c>
      <c r="G231" s="23"/>
      <c r="H231" s="120" t="s">
        <v>2459</v>
      </c>
      <c r="I231" s="121" t="s">
        <v>1625</v>
      </c>
      <c r="J231" s="120" t="s">
        <v>31</v>
      </c>
      <c r="K231" s="120" t="s">
        <v>31</v>
      </c>
      <c r="L231" s="122" t="n">
        <v>28.17</v>
      </c>
      <c r="M231" s="215"/>
      <c r="N231" s="23" t="s">
        <v>264</v>
      </c>
      <c r="O231" s="120"/>
      <c r="P231" s="120"/>
      <c r="Q231" s="120" t="s">
        <v>1888</v>
      </c>
      <c r="R231" s="120" t="n">
        <v>7.825</v>
      </c>
      <c r="S231" s="120" t="s">
        <v>2460</v>
      </c>
      <c r="T231" s="120"/>
      <c r="U231" s="23"/>
      <c r="V231" s="23" t="s">
        <v>31</v>
      </c>
      <c r="W231" s="23" t="s">
        <v>1907</v>
      </c>
      <c r="X231" s="23" t="s">
        <v>2151</v>
      </c>
      <c r="Y231" s="23" t="s">
        <v>1631</v>
      </c>
      <c r="Z231" s="23" t="s">
        <v>1632</v>
      </c>
      <c r="AA231" s="23"/>
      <c r="AB231" s="23"/>
      <c r="AC231" s="23"/>
      <c r="AD231" s="23"/>
      <c r="AE231" s="23"/>
      <c r="AF231" s="23"/>
      <c r="AG231" s="23"/>
      <c r="AH231" s="23"/>
      <c r="AI231" s="23"/>
      <c r="AJ231" s="23"/>
      <c r="AK231" s="23"/>
      <c r="AL231" s="23"/>
      <c r="AM231" s="23"/>
      <c r="AN231" s="23"/>
      <c r="AO231" s="23"/>
      <c r="AP231" s="23"/>
    </row>
    <row r="232" s="212" customFormat="true" ht="63.75" hidden="false" customHeight="true" outlineLevel="0" collapsed="false">
      <c r="A232" s="69" t="s">
        <v>658</v>
      </c>
      <c r="B232" s="69" t="s">
        <v>701</v>
      </c>
      <c r="C232" s="69" t="s">
        <v>1528</v>
      </c>
      <c r="D232" s="211" t="s">
        <v>2461</v>
      </c>
      <c r="E232" s="121" t="n">
        <v>1069</v>
      </c>
      <c r="F232" s="121" t="n">
        <v>748</v>
      </c>
      <c r="G232" s="121" t="n">
        <v>11</v>
      </c>
      <c r="H232" s="121" t="s">
        <v>2462</v>
      </c>
      <c r="I232" s="121" t="s">
        <v>1625</v>
      </c>
      <c r="J232" s="121" t="s">
        <v>22</v>
      </c>
      <c r="K232" s="121" t="s">
        <v>21</v>
      </c>
      <c r="L232" s="125" t="s">
        <v>2463</v>
      </c>
      <c r="M232" s="226" t="n">
        <v>5.5</v>
      </c>
      <c r="N232" s="112" t="s">
        <v>57</v>
      </c>
      <c r="O232" s="121"/>
      <c r="P232" s="121"/>
      <c r="Q232" s="121" t="s">
        <v>1929</v>
      </c>
      <c r="R232" s="121" t="n">
        <v>32</v>
      </c>
      <c r="S232" s="121" t="s">
        <v>1946</v>
      </c>
      <c r="T232" s="121" t="n">
        <v>3</v>
      </c>
      <c r="U232" s="112" t="s">
        <v>1993</v>
      </c>
      <c r="V232" s="112" t="s">
        <v>21</v>
      </c>
      <c r="W232" s="112" t="s">
        <v>1907</v>
      </c>
      <c r="X232" s="112" t="s">
        <v>2464</v>
      </c>
      <c r="Y232" s="112" t="s">
        <v>1631</v>
      </c>
      <c r="Z232" s="112" t="s">
        <v>1632</v>
      </c>
      <c r="AA232" s="112"/>
      <c r="AB232" s="112"/>
      <c r="AC232" s="112"/>
      <c r="AD232" s="112" t="s">
        <v>57</v>
      </c>
      <c r="AE232" s="112"/>
      <c r="AF232" s="112"/>
      <c r="AG232" s="112"/>
      <c r="AH232" s="112"/>
      <c r="AI232" s="112"/>
      <c r="AJ232" s="112"/>
      <c r="AK232" s="112"/>
      <c r="AL232" s="112"/>
      <c r="AM232" s="112"/>
      <c r="AN232" s="112"/>
      <c r="AO232" s="112"/>
      <c r="AP232" s="112"/>
    </row>
    <row r="233" s="123" customFormat="true" ht="42" hidden="false" customHeight="true" outlineLevel="0" collapsed="false">
      <c r="A233" s="108" t="s">
        <v>658</v>
      </c>
      <c r="B233" s="108" t="s">
        <v>676</v>
      </c>
      <c r="C233" s="108" t="s">
        <v>1530</v>
      </c>
      <c r="D233" s="108" t="s">
        <v>1531</v>
      </c>
      <c r="E233" s="120" t="n">
        <v>30</v>
      </c>
      <c r="F233" s="120" t="n">
        <v>11</v>
      </c>
      <c r="G233" s="120" t="n">
        <v>0</v>
      </c>
      <c r="H233" s="120" t="s">
        <v>2462</v>
      </c>
      <c r="I233" s="121" t="s">
        <v>1625</v>
      </c>
      <c r="J233" s="120" t="s">
        <v>264</v>
      </c>
      <c r="K233" s="120" t="s">
        <v>21</v>
      </c>
      <c r="L233" s="122" t="n">
        <v>14.86</v>
      </c>
      <c r="M233" s="215" t="n">
        <v>0</v>
      </c>
      <c r="N233" s="23" t="s">
        <v>57</v>
      </c>
      <c r="O233" s="120"/>
      <c r="P233" s="120"/>
      <c r="Q233" s="120" t="s">
        <v>1888</v>
      </c>
      <c r="R233" s="120" t="n">
        <v>6</v>
      </c>
      <c r="S233" s="120" t="s">
        <v>1946</v>
      </c>
      <c r="T233" s="120" t="n">
        <v>1</v>
      </c>
      <c r="U233" s="23" t="n">
        <v>200</v>
      </c>
      <c r="V233" s="23" t="s">
        <v>21</v>
      </c>
      <c r="W233" s="23" t="s">
        <v>1629</v>
      </c>
      <c r="X233" s="23" t="s">
        <v>1891</v>
      </c>
      <c r="Y233" s="23" t="s">
        <v>1896</v>
      </c>
      <c r="Z233" s="23" t="s">
        <v>1632</v>
      </c>
      <c r="AA233" s="23"/>
      <c r="AB233" s="23"/>
      <c r="AC233" s="23"/>
      <c r="AD233" s="23"/>
      <c r="AE233" s="23"/>
      <c r="AF233" s="23"/>
      <c r="AG233" s="23"/>
      <c r="AH233" s="23"/>
      <c r="AI233" s="23"/>
      <c r="AJ233" s="23"/>
      <c r="AK233" s="23"/>
      <c r="AL233" s="23"/>
      <c r="AM233" s="23"/>
      <c r="AN233" s="23"/>
      <c r="AO233" s="23"/>
      <c r="AP233" s="23" t="s">
        <v>2465</v>
      </c>
    </row>
    <row r="234" s="118" customFormat="true" ht="63" hidden="false" customHeight="true" outlineLevel="0" collapsed="false">
      <c r="A234" s="108" t="s">
        <v>658</v>
      </c>
      <c r="B234" s="108" t="s">
        <v>1506</v>
      </c>
      <c r="C234" s="108" t="s">
        <v>1532</v>
      </c>
      <c r="D234" s="107" t="s">
        <v>1533</v>
      </c>
      <c r="E234" s="206" t="n">
        <v>267845</v>
      </c>
      <c r="F234" s="206" t="n">
        <v>37484</v>
      </c>
      <c r="G234" s="206" t="n">
        <v>15392</v>
      </c>
      <c r="H234" s="170" t="s">
        <v>2466</v>
      </c>
      <c r="I234" s="171" t="s">
        <v>1625</v>
      </c>
      <c r="J234" s="170"/>
      <c r="K234" s="170" t="s">
        <v>57</v>
      </c>
      <c r="L234" s="122" t="n">
        <v>31220.07</v>
      </c>
      <c r="M234" s="441"/>
      <c r="N234" s="112" t="s">
        <v>57</v>
      </c>
      <c r="O234" s="170"/>
      <c r="P234" s="170"/>
      <c r="Q234" s="170" t="s">
        <v>1627</v>
      </c>
      <c r="R234" s="120" t="n">
        <v>60</v>
      </c>
      <c r="S234" s="170" t="s">
        <v>1905</v>
      </c>
      <c r="T234" s="206" t="n">
        <v>34</v>
      </c>
      <c r="U234" s="112" t="s">
        <v>2467</v>
      </c>
      <c r="V234" s="112" t="s">
        <v>21</v>
      </c>
      <c r="W234" s="112" t="s">
        <v>1629</v>
      </c>
      <c r="X234" s="112" t="s">
        <v>1630</v>
      </c>
      <c r="Y234" s="112" t="s">
        <v>1688</v>
      </c>
      <c r="Z234" s="112" t="s">
        <v>21</v>
      </c>
      <c r="AA234" s="112" t="s">
        <v>1923</v>
      </c>
      <c r="AB234" s="112" t="s">
        <v>1692</v>
      </c>
      <c r="AC234" s="112" t="s">
        <v>1899</v>
      </c>
      <c r="AD234" s="112" t="s">
        <v>57</v>
      </c>
      <c r="AE234" s="112" t="s">
        <v>1917</v>
      </c>
      <c r="AF234" s="112" t="s">
        <v>2015</v>
      </c>
      <c r="AG234" s="112"/>
      <c r="AH234" s="112"/>
      <c r="AI234" s="112"/>
      <c r="AJ234" s="112"/>
      <c r="AK234" s="112"/>
      <c r="AL234" s="112"/>
      <c r="AM234" s="112"/>
      <c r="AN234" s="112"/>
      <c r="AO234" s="112" t="s">
        <v>2468</v>
      </c>
      <c r="AP234" s="112"/>
    </row>
    <row r="235" s="123" customFormat="true" ht="38.25" hidden="false" customHeight="true" outlineLevel="0" collapsed="false">
      <c r="A235" s="108" t="s">
        <v>658</v>
      </c>
      <c r="B235" s="108" t="s">
        <v>728</v>
      </c>
      <c r="C235" s="108" t="s">
        <v>1534</v>
      </c>
      <c r="D235" s="119" t="s">
        <v>1535</v>
      </c>
      <c r="E235" s="120" t="n">
        <v>1203</v>
      </c>
      <c r="F235" s="120" t="n">
        <v>611</v>
      </c>
      <c r="G235" s="120"/>
      <c r="H235" s="120" t="s">
        <v>2459</v>
      </c>
      <c r="I235" s="121" t="s">
        <v>1625</v>
      </c>
      <c r="J235" s="120" t="s">
        <v>31</v>
      </c>
      <c r="K235" s="120" t="s">
        <v>31</v>
      </c>
      <c r="L235" s="122" t="n">
        <v>197.03</v>
      </c>
      <c r="M235" s="215"/>
      <c r="N235" s="23" t="s">
        <v>264</v>
      </c>
      <c r="O235" s="120"/>
      <c r="P235" s="120"/>
      <c r="Q235" s="120" t="s">
        <v>1888</v>
      </c>
      <c r="R235" s="120" t="n">
        <v>286</v>
      </c>
      <c r="S235" s="120" t="s">
        <v>2460</v>
      </c>
      <c r="T235" s="120"/>
      <c r="U235" s="23"/>
      <c r="V235" s="23" t="s">
        <v>31</v>
      </c>
      <c r="W235" s="23" t="s">
        <v>1907</v>
      </c>
      <c r="X235" s="23" t="s">
        <v>2151</v>
      </c>
      <c r="Y235" s="23" t="s">
        <v>1896</v>
      </c>
      <c r="Z235" s="23"/>
      <c r="AA235" s="23"/>
      <c r="AB235" s="23"/>
      <c r="AC235" s="23"/>
      <c r="AD235" s="23"/>
      <c r="AE235" s="23"/>
      <c r="AF235" s="23"/>
      <c r="AG235" s="23"/>
      <c r="AH235" s="23"/>
      <c r="AI235" s="23"/>
      <c r="AJ235" s="23"/>
      <c r="AK235" s="23"/>
      <c r="AL235" s="23"/>
      <c r="AM235" s="23"/>
      <c r="AN235" s="23"/>
      <c r="AO235" s="23"/>
      <c r="AP235" s="23"/>
    </row>
    <row r="236" s="118" customFormat="true" ht="38.25" hidden="false" customHeight="true" outlineLevel="0" collapsed="false">
      <c r="A236" s="108" t="s">
        <v>658</v>
      </c>
      <c r="B236" s="108" t="s">
        <v>137</v>
      </c>
      <c r="C236" s="108" t="s">
        <v>1536</v>
      </c>
      <c r="D236" s="108" t="s">
        <v>1537</v>
      </c>
      <c r="E236" s="120" t="n">
        <v>2437</v>
      </c>
      <c r="F236" s="120" t="n">
        <v>1765</v>
      </c>
      <c r="G236" s="120" t="n">
        <v>185</v>
      </c>
      <c r="H236" s="120" t="s">
        <v>2469</v>
      </c>
      <c r="I236" s="121" t="s">
        <v>1625</v>
      </c>
      <c r="J236" s="120" t="s">
        <v>57</v>
      </c>
      <c r="K236" s="120" t="s">
        <v>21</v>
      </c>
      <c r="L236" s="122" t="n">
        <v>296.3</v>
      </c>
      <c r="M236" s="215"/>
      <c r="N236" s="112" t="s">
        <v>57</v>
      </c>
      <c r="O236" s="120"/>
      <c r="P236" s="120"/>
      <c r="Q236" s="120" t="s">
        <v>1627</v>
      </c>
      <c r="R236" s="120" t="n">
        <v>150</v>
      </c>
      <c r="S236" s="120" t="s">
        <v>1961</v>
      </c>
      <c r="T236" s="120" t="n">
        <v>2</v>
      </c>
      <c r="U236" s="112" t="n">
        <v>1500</v>
      </c>
      <c r="V236" s="112" t="s">
        <v>21</v>
      </c>
      <c r="W236" s="112" t="s">
        <v>1907</v>
      </c>
      <c r="X236" s="112" t="s">
        <v>1891</v>
      </c>
      <c r="Y236" s="112" t="s">
        <v>1688</v>
      </c>
      <c r="Z236" s="112" t="s">
        <v>21</v>
      </c>
      <c r="AA236" s="112" t="s">
        <v>1923</v>
      </c>
      <c r="AB236" s="112" t="s">
        <v>1692</v>
      </c>
      <c r="AC236" s="112" t="s">
        <v>1941</v>
      </c>
      <c r="AD236" s="112" t="s">
        <v>57</v>
      </c>
      <c r="AE236" s="112"/>
      <c r="AF236" s="112" t="s">
        <v>2015</v>
      </c>
      <c r="AG236" s="112"/>
      <c r="AH236" s="112"/>
      <c r="AI236" s="112"/>
      <c r="AJ236" s="112"/>
      <c r="AK236" s="112"/>
      <c r="AL236" s="112"/>
      <c r="AM236" s="112"/>
      <c r="AN236" s="112"/>
      <c r="AO236" s="112"/>
      <c r="AP236" s="112"/>
    </row>
    <row r="237" s="123" customFormat="true" ht="51" hidden="false" customHeight="true" outlineLevel="0" collapsed="false">
      <c r="A237" s="108" t="s">
        <v>658</v>
      </c>
      <c r="B237" s="108" t="s">
        <v>1007</v>
      </c>
      <c r="C237" s="108" t="s">
        <v>1538</v>
      </c>
      <c r="D237" s="108" t="s">
        <v>1539</v>
      </c>
      <c r="E237" s="120" t="n">
        <v>3135</v>
      </c>
      <c r="F237" s="120" t="n">
        <v>3706</v>
      </c>
      <c r="G237" s="120" t="n">
        <v>339</v>
      </c>
      <c r="H237" s="120" t="s">
        <v>2470</v>
      </c>
      <c r="I237" s="121" t="s">
        <v>1625</v>
      </c>
      <c r="J237" s="120" t="s">
        <v>2471</v>
      </c>
      <c r="K237" s="120" t="s">
        <v>21</v>
      </c>
      <c r="L237" s="125" t="n">
        <v>661</v>
      </c>
      <c r="M237" s="226" t="n">
        <v>272</v>
      </c>
      <c r="N237" s="23" t="s">
        <v>57</v>
      </c>
      <c r="O237" s="120"/>
      <c r="P237" s="120"/>
      <c r="Q237" s="120" t="s">
        <v>1929</v>
      </c>
      <c r="R237" s="120" t="n">
        <v>40</v>
      </c>
      <c r="S237" s="120" t="s">
        <v>2020</v>
      </c>
      <c r="T237" s="120" t="n">
        <v>16</v>
      </c>
      <c r="U237" s="23" t="n">
        <v>6825</v>
      </c>
      <c r="V237" s="23" t="s">
        <v>21</v>
      </c>
      <c r="W237" s="23" t="s">
        <v>1629</v>
      </c>
      <c r="X237" s="23" t="s">
        <v>1891</v>
      </c>
      <c r="Y237" s="23" t="s">
        <v>1631</v>
      </c>
      <c r="Z237" s="23" t="s">
        <v>1632</v>
      </c>
      <c r="AA237" s="23"/>
      <c r="AB237" s="23"/>
      <c r="AC237" s="23"/>
      <c r="AD237" s="23" t="s">
        <v>21</v>
      </c>
      <c r="AE237" s="23" t="s">
        <v>1969</v>
      </c>
      <c r="AF237" s="23" t="s">
        <v>2472</v>
      </c>
      <c r="AG237" s="23" t="s">
        <v>2473</v>
      </c>
      <c r="AH237" s="23"/>
      <c r="AI237" s="23" t="s">
        <v>2474</v>
      </c>
      <c r="AJ237" s="23" t="s">
        <v>2475</v>
      </c>
      <c r="AK237" s="23" t="s">
        <v>2476</v>
      </c>
      <c r="AL237" s="23" t="n">
        <v>5</v>
      </c>
      <c r="AM237" s="23"/>
      <c r="AN237" s="23" t="s">
        <v>2477</v>
      </c>
      <c r="AO237" s="23"/>
      <c r="AP237" s="23" t="s">
        <v>2478</v>
      </c>
    </row>
    <row r="238" s="123" customFormat="true" ht="51" hidden="false" customHeight="true" outlineLevel="0" collapsed="false">
      <c r="A238" s="108" t="s">
        <v>658</v>
      </c>
      <c r="B238" s="108" t="s">
        <v>676</v>
      </c>
      <c r="C238" s="108" t="s">
        <v>1540</v>
      </c>
      <c r="D238" s="108" t="s">
        <v>1541</v>
      </c>
      <c r="E238" s="120" t="n">
        <v>2391</v>
      </c>
      <c r="F238" s="120" t="n">
        <v>1080</v>
      </c>
      <c r="G238" s="120" t="n">
        <v>0</v>
      </c>
      <c r="H238" s="120" t="s">
        <v>2479</v>
      </c>
      <c r="I238" s="121" t="s">
        <v>1625</v>
      </c>
      <c r="J238" s="120" t="s">
        <v>264</v>
      </c>
      <c r="K238" s="120" t="s">
        <v>21</v>
      </c>
      <c r="L238" s="122" t="n">
        <v>150.48</v>
      </c>
      <c r="M238" s="215" t="n">
        <v>0</v>
      </c>
      <c r="N238" s="23" t="s">
        <v>57</v>
      </c>
      <c r="O238" s="120"/>
      <c r="P238" s="120"/>
      <c r="Q238" s="120" t="s">
        <v>1888</v>
      </c>
      <c r="R238" s="120" t="n">
        <v>60</v>
      </c>
      <c r="S238" s="120" t="s">
        <v>1961</v>
      </c>
      <c r="T238" s="120" t="n">
        <v>3</v>
      </c>
      <c r="U238" s="23" t="n">
        <v>650</v>
      </c>
      <c r="V238" s="23" t="s">
        <v>21</v>
      </c>
      <c r="W238" s="23" t="s">
        <v>1907</v>
      </c>
      <c r="X238" s="23" t="s">
        <v>1891</v>
      </c>
      <c r="Y238" s="23" t="s">
        <v>1688</v>
      </c>
      <c r="Z238" s="23" t="s">
        <v>21</v>
      </c>
      <c r="AA238" s="23" t="s">
        <v>1923</v>
      </c>
      <c r="AB238" s="23"/>
      <c r="AC238" s="23"/>
      <c r="AD238" s="23"/>
      <c r="AE238" s="23"/>
      <c r="AF238" s="23"/>
      <c r="AG238" s="23"/>
      <c r="AH238" s="23"/>
      <c r="AI238" s="23"/>
      <c r="AJ238" s="23"/>
      <c r="AK238" s="23"/>
      <c r="AL238" s="23"/>
      <c r="AM238" s="23"/>
      <c r="AN238" s="23"/>
      <c r="AO238" s="23"/>
      <c r="AP238" s="23" t="s">
        <v>2480</v>
      </c>
    </row>
    <row r="239" customFormat="false" ht="38.25" hidden="false" customHeight="true" outlineLevel="0" collapsed="false">
      <c r="A239" s="127"/>
      <c r="B239" s="128"/>
      <c r="C239" s="108"/>
      <c r="D239" s="128"/>
      <c r="E239" s="120"/>
      <c r="F239" s="120"/>
      <c r="G239" s="120"/>
      <c r="H239" s="142"/>
      <c r="I239" s="121"/>
      <c r="J239" s="120"/>
      <c r="K239" s="120"/>
      <c r="L239" s="122"/>
      <c r="M239" s="215"/>
      <c r="O239" s="120"/>
      <c r="P239" s="120"/>
      <c r="Q239" s="120"/>
      <c r="R239" s="120"/>
      <c r="S239" s="120"/>
      <c r="T239" s="120"/>
    </row>
    <row r="240" s="118" customFormat="true" ht="89.25" hidden="false" customHeight="true" outlineLevel="0" collapsed="false">
      <c r="A240" s="108" t="s">
        <v>658</v>
      </c>
      <c r="B240" s="108" t="s">
        <v>701</v>
      </c>
      <c r="C240" s="108" t="s">
        <v>1542</v>
      </c>
      <c r="D240" s="107" t="s">
        <v>2481</v>
      </c>
      <c r="E240" s="120" t="n">
        <v>28614</v>
      </c>
      <c r="F240" s="120" t="n">
        <v>11210</v>
      </c>
      <c r="G240" s="120" t="n">
        <v>810</v>
      </c>
      <c r="H240" s="120" t="s">
        <v>2482</v>
      </c>
      <c r="I240" s="121" t="s">
        <v>1625</v>
      </c>
      <c r="J240" s="120" t="s">
        <v>75</v>
      </c>
      <c r="K240" s="120" t="s">
        <v>21</v>
      </c>
      <c r="L240" s="122" t="n">
        <v>2329.1</v>
      </c>
      <c r="M240" s="215" t="n">
        <v>294.15</v>
      </c>
      <c r="N240" s="112" t="s">
        <v>57</v>
      </c>
      <c r="O240" s="120"/>
      <c r="P240" s="120"/>
      <c r="Q240" s="120" t="s">
        <v>1929</v>
      </c>
      <c r="R240" s="120" t="n">
        <v>396</v>
      </c>
      <c r="S240" s="120" t="s">
        <v>1946</v>
      </c>
      <c r="T240" s="120" t="n">
        <v>18</v>
      </c>
      <c r="U240" s="112" t="s">
        <v>2483</v>
      </c>
      <c r="V240" s="112" t="s">
        <v>21</v>
      </c>
      <c r="W240" s="112" t="s">
        <v>1907</v>
      </c>
      <c r="X240" s="112" t="s">
        <v>2464</v>
      </c>
      <c r="Y240" s="112" t="s">
        <v>1688</v>
      </c>
      <c r="Z240" s="112" t="s">
        <v>21</v>
      </c>
      <c r="AA240" s="112" t="s">
        <v>2090</v>
      </c>
      <c r="AB240" s="112" t="s">
        <v>1920</v>
      </c>
      <c r="AC240" s="112" t="s">
        <v>1899</v>
      </c>
      <c r="AD240" s="112" t="s">
        <v>57</v>
      </c>
      <c r="AE240" s="112"/>
      <c r="AF240" s="112"/>
      <c r="AG240" s="112"/>
      <c r="AH240" s="112"/>
      <c r="AI240" s="112"/>
      <c r="AJ240" s="112"/>
      <c r="AK240" s="112"/>
      <c r="AL240" s="112"/>
      <c r="AM240" s="112"/>
      <c r="AN240" s="112"/>
      <c r="AO240" s="112"/>
      <c r="AP240" s="112"/>
    </row>
    <row r="241" s="118" customFormat="true" ht="63.75" hidden="false" customHeight="true" outlineLevel="0" collapsed="false">
      <c r="A241" s="108" t="s">
        <v>658</v>
      </c>
      <c r="B241" s="108" t="s">
        <v>1506</v>
      </c>
      <c r="C241" s="108" t="s">
        <v>1544</v>
      </c>
      <c r="D241" s="107" t="s">
        <v>1545</v>
      </c>
      <c r="E241" s="206" t="n">
        <v>32345</v>
      </c>
      <c r="F241" s="206" t="n">
        <v>779</v>
      </c>
      <c r="G241" s="206" t="n">
        <v>3253</v>
      </c>
      <c r="H241" s="170" t="s">
        <v>2484</v>
      </c>
      <c r="I241" s="171" t="s">
        <v>1625</v>
      </c>
      <c r="J241" s="170"/>
      <c r="K241" s="170" t="s">
        <v>21</v>
      </c>
      <c r="L241" s="122" t="n">
        <v>1066.88</v>
      </c>
      <c r="M241" s="441"/>
      <c r="N241" s="112" t="s">
        <v>57</v>
      </c>
      <c r="O241" s="170"/>
      <c r="P241" s="170"/>
      <c r="Q241" s="170" t="s">
        <v>1627</v>
      </c>
      <c r="R241" s="442" t="n">
        <v>159.81</v>
      </c>
      <c r="S241" s="170" t="s">
        <v>1905</v>
      </c>
      <c r="T241" s="206" t="n">
        <v>11</v>
      </c>
      <c r="U241" s="112" t="n">
        <v>3050</v>
      </c>
      <c r="V241" s="112" t="s">
        <v>21</v>
      </c>
      <c r="W241" s="112" t="s">
        <v>1629</v>
      </c>
      <c r="X241" s="112" t="s">
        <v>1630</v>
      </c>
      <c r="Y241" s="112" t="s">
        <v>1896</v>
      </c>
      <c r="Z241" s="112" t="s">
        <v>1632</v>
      </c>
      <c r="AA241" s="112"/>
      <c r="AB241" s="112"/>
      <c r="AC241" s="112"/>
      <c r="AD241" s="112"/>
      <c r="AE241" s="112"/>
      <c r="AF241" s="112"/>
      <c r="AG241" s="112"/>
      <c r="AH241" s="112"/>
      <c r="AI241" s="112"/>
      <c r="AJ241" s="112"/>
      <c r="AK241" s="112"/>
      <c r="AL241" s="112"/>
      <c r="AM241" s="112"/>
      <c r="AN241" s="112"/>
      <c r="AO241" s="112"/>
      <c r="AP241" s="112"/>
    </row>
    <row r="242" s="123" customFormat="true" ht="76.5" hidden="false" customHeight="true" outlineLevel="0" collapsed="false">
      <c r="A242" s="108" t="s">
        <v>658</v>
      </c>
      <c r="B242" s="108" t="s">
        <v>676</v>
      </c>
      <c r="C242" s="108" t="s">
        <v>1544</v>
      </c>
      <c r="D242" s="119" t="s">
        <v>1546</v>
      </c>
      <c r="E242" s="23" t="n">
        <v>22500</v>
      </c>
      <c r="F242" s="23" t="n">
        <v>7549</v>
      </c>
      <c r="G242" s="23" t="n">
        <v>315</v>
      </c>
      <c r="H242" s="120" t="s">
        <v>2484</v>
      </c>
      <c r="I242" s="121" t="s">
        <v>1625</v>
      </c>
      <c r="J242" s="120" t="s">
        <v>264</v>
      </c>
      <c r="K242" s="120" t="s">
        <v>21</v>
      </c>
      <c r="L242" s="122" t="n">
        <v>3155.18</v>
      </c>
      <c r="M242" s="215" t="n">
        <v>2807</v>
      </c>
      <c r="N242" s="23" t="s">
        <v>57</v>
      </c>
      <c r="O242" s="120"/>
      <c r="P242" s="120"/>
      <c r="Q242" s="120" t="s">
        <v>1888</v>
      </c>
      <c r="R242" s="120" t="n">
        <v>286</v>
      </c>
      <c r="S242" s="120" t="s">
        <v>1961</v>
      </c>
      <c r="T242" s="120" t="n">
        <v>13</v>
      </c>
      <c r="U242" s="23" t="n">
        <v>7750</v>
      </c>
      <c r="V242" s="23" t="s">
        <v>21</v>
      </c>
      <c r="W242" s="23" t="s">
        <v>1907</v>
      </c>
      <c r="X242" s="23" t="s">
        <v>1891</v>
      </c>
      <c r="Y242" s="23" t="s">
        <v>1688</v>
      </c>
      <c r="Z242" s="23" t="s">
        <v>21</v>
      </c>
      <c r="AA242" s="23" t="s">
        <v>1923</v>
      </c>
      <c r="AB242" s="23"/>
      <c r="AC242" s="23"/>
      <c r="AD242" s="23"/>
      <c r="AE242" s="23"/>
      <c r="AF242" s="23"/>
      <c r="AG242" s="23"/>
      <c r="AH242" s="23"/>
      <c r="AI242" s="23"/>
      <c r="AJ242" s="23"/>
      <c r="AK242" s="23"/>
      <c r="AL242" s="23"/>
      <c r="AM242" s="23"/>
      <c r="AN242" s="23"/>
      <c r="AO242" s="23"/>
      <c r="AP242" s="23"/>
    </row>
    <row r="243" s="123" customFormat="true" ht="38.25" hidden="false" customHeight="true" outlineLevel="0" collapsed="false">
      <c r="A243" s="108" t="s">
        <v>658</v>
      </c>
      <c r="B243" s="69" t="s">
        <v>1510</v>
      </c>
      <c r="C243" s="108" t="s">
        <v>1547</v>
      </c>
      <c r="D243" s="108" t="s">
        <v>1548</v>
      </c>
      <c r="E243" s="120" t="n">
        <v>200</v>
      </c>
      <c r="F243" s="120" t="n">
        <v>183</v>
      </c>
      <c r="G243" s="120" t="n">
        <v>2</v>
      </c>
      <c r="H243" s="120" t="s">
        <v>2485</v>
      </c>
      <c r="I243" s="121" t="s">
        <v>1625</v>
      </c>
      <c r="J243" s="120"/>
      <c r="K243" s="120" t="s">
        <v>21</v>
      </c>
      <c r="L243" s="122" t="n">
        <v>22.4</v>
      </c>
      <c r="M243" s="215" t="n">
        <v>17.41</v>
      </c>
      <c r="N243" s="23" t="s">
        <v>57</v>
      </c>
      <c r="O243" s="120"/>
      <c r="P243" s="120"/>
      <c r="Q243" s="120" t="s">
        <v>1888</v>
      </c>
      <c r="R243" s="120" t="n">
        <v>33</v>
      </c>
      <c r="S243" s="120" t="s">
        <v>1946</v>
      </c>
      <c r="T243" s="120" t="n">
        <v>2</v>
      </c>
      <c r="U243" s="23" t="n">
        <v>500</v>
      </c>
      <c r="V243" s="23" t="s">
        <v>21</v>
      </c>
      <c r="W243" s="23" t="s">
        <v>1907</v>
      </c>
      <c r="X243" s="23" t="s">
        <v>1891</v>
      </c>
      <c r="Y243" s="23" t="s">
        <v>1631</v>
      </c>
      <c r="Z243" s="23"/>
      <c r="AA243" s="23"/>
      <c r="AB243" s="23"/>
      <c r="AC243" s="23"/>
      <c r="AD243" s="23" t="s">
        <v>57</v>
      </c>
      <c r="AE243" s="23"/>
      <c r="AF243" s="23"/>
      <c r="AG243" s="23"/>
      <c r="AH243" s="23"/>
      <c r="AI243" s="23"/>
      <c r="AJ243" s="23"/>
      <c r="AK243" s="23"/>
      <c r="AL243" s="23"/>
      <c r="AM243" s="23"/>
      <c r="AN243" s="23"/>
      <c r="AO243" s="23"/>
      <c r="AP243" s="23" t="s">
        <v>2486</v>
      </c>
    </row>
    <row r="244" s="123" customFormat="true" ht="51" hidden="false" customHeight="true" outlineLevel="0" collapsed="false">
      <c r="A244" s="108" t="s">
        <v>658</v>
      </c>
      <c r="B244" s="108" t="s">
        <v>676</v>
      </c>
      <c r="C244" s="108" t="s">
        <v>1549</v>
      </c>
      <c r="D244" s="108" t="s">
        <v>1550</v>
      </c>
      <c r="E244" s="120" t="n">
        <v>16684</v>
      </c>
      <c r="F244" s="120" t="n">
        <v>3941</v>
      </c>
      <c r="G244" s="120" t="n">
        <v>528</v>
      </c>
      <c r="H244" s="120" t="s">
        <v>2484</v>
      </c>
      <c r="I244" s="121" t="s">
        <v>1625</v>
      </c>
      <c r="J244" s="120" t="s">
        <v>264</v>
      </c>
      <c r="K244" s="120" t="s">
        <v>21</v>
      </c>
      <c r="L244" s="122" t="n">
        <v>2516.55</v>
      </c>
      <c r="M244" s="215" t="n">
        <v>528.29</v>
      </c>
      <c r="N244" s="23" t="s">
        <v>57</v>
      </c>
      <c r="O244" s="120"/>
      <c r="P244" s="120"/>
      <c r="Q244" s="120" t="s">
        <v>1888</v>
      </c>
      <c r="R244" s="120" t="n">
        <v>150</v>
      </c>
      <c r="S244" s="120" t="s">
        <v>1961</v>
      </c>
      <c r="T244" s="120" t="n">
        <v>5</v>
      </c>
      <c r="U244" s="23" t="n">
        <v>3850</v>
      </c>
      <c r="V244" s="23" t="s">
        <v>21</v>
      </c>
      <c r="W244" s="23" t="s">
        <v>1907</v>
      </c>
      <c r="X244" s="23" t="s">
        <v>1891</v>
      </c>
      <c r="Y244" s="23" t="s">
        <v>1688</v>
      </c>
      <c r="Z244" s="23" t="s">
        <v>21</v>
      </c>
      <c r="AA244" s="23" t="s">
        <v>1923</v>
      </c>
      <c r="AB244" s="23"/>
      <c r="AC244" s="23"/>
      <c r="AD244" s="23"/>
      <c r="AE244" s="23"/>
      <c r="AF244" s="23"/>
      <c r="AG244" s="23"/>
      <c r="AH244" s="23"/>
      <c r="AI244" s="23"/>
      <c r="AJ244" s="23"/>
      <c r="AK244" s="23"/>
      <c r="AL244" s="23"/>
      <c r="AM244" s="23"/>
      <c r="AN244" s="23"/>
      <c r="AO244" s="23"/>
      <c r="AP244" s="23"/>
    </row>
    <row r="245" s="123" customFormat="true" ht="38.25" hidden="false" customHeight="true" outlineLevel="0" collapsed="false">
      <c r="A245" s="108" t="s">
        <v>658</v>
      </c>
      <c r="B245" s="69" t="s">
        <v>1510</v>
      </c>
      <c r="C245" s="108" t="s">
        <v>1551</v>
      </c>
      <c r="D245" s="108" t="s">
        <v>1552</v>
      </c>
      <c r="E245" s="120" t="n">
        <v>1490</v>
      </c>
      <c r="F245" s="120" t="n">
        <v>858</v>
      </c>
      <c r="G245" s="120" t="n">
        <v>18</v>
      </c>
      <c r="H245" s="120" t="s">
        <v>2487</v>
      </c>
      <c r="I245" s="121" t="s">
        <v>1625</v>
      </c>
      <c r="J245" s="120"/>
      <c r="K245" s="120" t="s">
        <v>21</v>
      </c>
      <c r="L245" s="122" t="n">
        <v>226.96</v>
      </c>
      <c r="M245" s="215" t="n">
        <v>4.43</v>
      </c>
      <c r="N245" s="23" t="s">
        <v>57</v>
      </c>
      <c r="O245" s="120"/>
      <c r="P245" s="120"/>
      <c r="Q245" s="120" t="s">
        <v>1627</v>
      </c>
      <c r="R245" s="120" t="n">
        <v>47</v>
      </c>
      <c r="S245" s="120" t="s">
        <v>1961</v>
      </c>
      <c r="T245" s="120" t="n">
        <v>3</v>
      </c>
      <c r="U245" s="23" t="n">
        <v>1100</v>
      </c>
      <c r="V245" s="23" t="s">
        <v>21</v>
      </c>
      <c r="W245" s="23" t="s">
        <v>1629</v>
      </c>
      <c r="X245" s="23" t="s">
        <v>1891</v>
      </c>
      <c r="Y245" s="23" t="s">
        <v>1631</v>
      </c>
      <c r="Z245" s="23" t="s">
        <v>21</v>
      </c>
      <c r="AA245" s="23" t="s">
        <v>1897</v>
      </c>
      <c r="AB245" s="23" t="s">
        <v>1898</v>
      </c>
      <c r="AC245" s="23" t="s">
        <v>1941</v>
      </c>
      <c r="AD245" s="23" t="s">
        <v>57</v>
      </c>
      <c r="AE245" s="23"/>
      <c r="AF245" s="23"/>
      <c r="AG245" s="23"/>
      <c r="AH245" s="23"/>
      <c r="AI245" s="23"/>
      <c r="AJ245" s="23"/>
      <c r="AK245" s="23"/>
      <c r="AL245" s="23"/>
      <c r="AM245" s="23"/>
      <c r="AN245" s="23"/>
      <c r="AO245" s="23"/>
      <c r="AP245" s="23"/>
    </row>
    <row r="246" s="123" customFormat="true" ht="51" hidden="false" customHeight="true" outlineLevel="0" collapsed="false">
      <c r="A246" s="108" t="s">
        <v>658</v>
      </c>
      <c r="B246" s="108" t="s">
        <v>676</v>
      </c>
      <c r="C246" s="108" t="s">
        <v>1553</v>
      </c>
      <c r="D246" s="108" t="s">
        <v>1554</v>
      </c>
      <c r="E246" s="120" t="n">
        <v>2049</v>
      </c>
      <c r="F246" s="120" t="n">
        <v>777</v>
      </c>
      <c r="G246" s="120" t="n">
        <v>0</v>
      </c>
      <c r="H246" s="120" t="s">
        <v>2488</v>
      </c>
      <c r="I246" s="121" t="s">
        <v>1967</v>
      </c>
      <c r="J246" s="120" t="s">
        <v>264</v>
      </c>
      <c r="K246" s="120" t="s">
        <v>21</v>
      </c>
      <c r="L246" s="122" t="n">
        <v>284.54</v>
      </c>
      <c r="M246" s="215" t="n">
        <v>0</v>
      </c>
      <c r="N246" s="23" t="s">
        <v>57</v>
      </c>
      <c r="O246" s="120"/>
      <c r="P246" s="120"/>
      <c r="Q246" s="120" t="s">
        <v>1888</v>
      </c>
      <c r="R246" s="120" t="n">
        <v>60</v>
      </c>
      <c r="S246" s="120" t="s">
        <v>1946</v>
      </c>
      <c r="T246" s="120" t="n">
        <v>2</v>
      </c>
      <c r="U246" s="23" t="n">
        <v>2000</v>
      </c>
      <c r="V246" s="23" t="s">
        <v>21</v>
      </c>
      <c r="W246" s="23" t="s">
        <v>1907</v>
      </c>
      <c r="X246" s="23" t="s">
        <v>1891</v>
      </c>
      <c r="Y246" s="23" t="s">
        <v>2489</v>
      </c>
      <c r="Z246" s="23" t="s">
        <v>21</v>
      </c>
      <c r="AA246" s="23" t="s">
        <v>1923</v>
      </c>
      <c r="AB246" s="23" t="s">
        <v>1930</v>
      </c>
      <c r="AC246" s="23" t="s">
        <v>1899</v>
      </c>
      <c r="AD246" s="23"/>
      <c r="AE246" s="23"/>
      <c r="AF246" s="23"/>
      <c r="AG246" s="23"/>
      <c r="AH246" s="23"/>
      <c r="AI246" s="23"/>
      <c r="AJ246" s="23"/>
      <c r="AK246" s="23"/>
      <c r="AL246" s="23"/>
      <c r="AM246" s="23"/>
      <c r="AN246" s="23"/>
      <c r="AO246" s="23"/>
      <c r="AP246" s="23"/>
    </row>
    <row r="247" s="123" customFormat="true" ht="51" hidden="false" customHeight="true" outlineLevel="0" collapsed="false">
      <c r="A247" s="108" t="s">
        <v>658</v>
      </c>
      <c r="B247" s="108" t="s">
        <v>676</v>
      </c>
      <c r="C247" s="108" t="s">
        <v>1555</v>
      </c>
      <c r="D247" s="108" t="s">
        <v>1556</v>
      </c>
      <c r="E247" s="120" t="n">
        <v>1566</v>
      </c>
      <c r="F247" s="120" t="n">
        <v>673</v>
      </c>
      <c r="G247" s="120" t="n">
        <v>51</v>
      </c>
      <c r="H247" s="120" t="s">
        <v>2479</v>
      </c>
      <c r="I247" s="121" t="s">
        <v>1625</v>
      </c>
      <c r="J247" s="120" t="s">
        <v>264</v>
      </c>
      <c r="K247" s="120" t="s">
        <v>21</v>
      </c>
      <c r="L247" s="122" t="n">
        <v>217.51</v>
      </c>
      <c r="M247" s="215" t="n">
        <v>158.28</v>
      </c>
      <c r="N247" s="23" t="s">
        <v>57</v>
      </c>
      <c r="O247" s="120"/>
      <c r="P247" s="120"/>
      <c r="Q247" s="120" t="s">
        <v>1888</v>
      </c>
      <c r="R247" s="120" t="n">
        <v>20</v>
      </c>
      <c r="S247" s="120" t="s">
        <v>1961</v>
      </c>
      <c r="T247" s="120" t="n">
        <v>1</v>
      </c>
      <c r="U247" s="23" t="n">
        <v>500</v>
      </c>
      <c r="V247" s="23" t="s">
        <v>21</v>
      </c>
      <c r="W247" s="23" t="s">
        <v>1907</v>
      </c>
      <c r="X247" s="23" t="s">
        <v>1891</v>
      </c>
      <c r="Y247" s="23" t="s">
        <v>1688</v>
      </c>
      <c r="Z247" s="23" t="s">
        <v>21</v>
      </c>
      <c r="AA247" s="23" t="s">
        <v>1923</v>
      </c>
      <c r="AB247" s="23"/>
      <c r="AC247" s="23"/>
      <c r="AD247" s="23"/>
      <c r="AE247" s="23"/>
      <c r="AF247" s="23"/>
      <c r="AG247" s="23"/>
      <c r="AH247" s="23"/>
      <c r="AI247" s="23"/>
      <c r="AJ247" s="23"/>
      <c r="AK247" s="23"/>
      <c r="AL247" s="23"/>
      <c r="AM247" s="23"/>
      <c r="AN247" s="23"/>
      <c r="AO247" s="23"/>
      <c r="AP247" s="23" t="s">
        <v>2490</v>
      </c>
    </row>
    <row r="248" s="123" customFormat="true" ht="38.25" hidden="false" customHeight="true" outlineLevel="0" collapsed="false">
      <c r="A248" s="108" t="s">
        <v>658</v>
      </c>
      <c r="B248" s="108" t="s">
        <v>998</v>
      </c>
      <c r="C248" s="108" t="s">
        <v>1557</v>
      </c>
      <c r="D248" s="108" t="s">
        <v>1558</v>
      </c>
      <c r="E248" s="120" t="n">
        <v>2133</v>
      </c>
      <c r="F248" s="120" t="n">
        <v>1209</v>
      </c>
      <c r="G248" s="120" t="n">
        <v>51</v>
      </c>
      <c r="H248" s="120" t="s">
        <v>2491</v>
      </c>
      <c r="I248" s="121" t="s">
        <v>1915</v>
      </c>
      <c r="J248" s="120"/>
      <c r="K248" s="120" t="s">
        <v>21</v>
      </c>
      <c r="L248" s="122" t="n">
        <v>253.8</v>
      </c>
      <c r="M248" s="215" t="n">
        <v>65</v>
      </c>
      <c r="N248" s="23" t="s">
        <v>57</v>
      </c>
      <c r="O248" s="120"/>
      <c r="P248" s="120"/>
      <c r="Q248" s="120" t="s">
        <v>1929</v>
      </c>
      <c r="R248" s="120" t="n">
        <v>50</v>
      </c>
      <c r="S248" s="120" t="s">
        <v>1889</v>
      </c>
      <c r="T248" s="120" t="n">
        <v>3</v>
      </c>
      <c r="U248" s="23" t="n">
        <v>2000</v>
      </c>
      <c r="V248" s="23" t="s">
        <v>21</v>
      </c>
      <c r="W248" s="23" t="s">
        <v>1907</v>
      </c>
      <c r="X248" s="23" t="s">
        <v>1891</v>
      </c>
      <c r="Y248" s="23" t="s">
        <v>1645</v>
      </c>
      <c r="Z248" s="23" t="s">
        <v>1632</v>
      </c>
      <c r="AA248" s="23"/>
      <c r="AB248" s="23"/>
      <c r="AC248" s="23"/>
      <c r="AD248" s="23"/>
      <c r="AE248" s="23"/>
      <c r="AF248" s="23"/>
      <c r="AG248" s="23"/>
      <c r="AH248" s="23"/>
      <c r="AI248" s="23"/>
      <c r="AJ248" s="23"/>
      <c r="AK248" s="23"/>
      <c r="AL248" s="23"/>
      <c r="AM248" s="23"/>
      <c r="AN248" s="23"/>
      <c r="AO248" s="23"/>
      <c r="AP248" s="23"/>
    </row>
    <row r="249" s="123" customFormat="true" ht="51" hidden="false" customHeight="true" outlineLevel="0" collapsed="false">
      <c r="A249" s="108" t="s">
        <v>719</v>
      </c>
      <c r="B249" s="108" t="s">
        <v>720</v>
      </c>
      <c r="C249" s="108" t="s">
        <v>1559</v>
      </c>
      <c r="D249" s="119" t="s">
        <v>1560</v>
      </c>
      <c r="E249" s="120" t="n">
        <v>7188</v>
      </c>
      <c r="F249" s="120" t="n">
        <v>4494</v>
      </c>
      <c r="G249" s="120" t="n">
        <v>260</v>
      </c>
      <c r="H249" s="120" t="s">
        <v>2492</v>
      </c>
      <c r="I249" s="121" t="s">
        <v>1625</v>
      </c>
      <c r="J249" s="120" t="s">
        <v>2493</v>
      </c>
      <c r="K249" s="120" t="s">
        <v>21</v>
      </c>
      <c r="L249" s="122" t="n">
        <v>889.91</v>
      </c>
      <c r="M249" s="215" t="n">
        <v>217</v>
      </c>
      <c r="N249" s="23" t="s">
        <v>57</v>
      </c>
      <c r="O249" s="120"/>
      <c r="P249" s="120"/>
      <c r="Q249" s="120" t="s">
        <v>1888</v>
      </c>
      <c r="R249" s="120" t="n">
        <v>305</v>
      </c>
      <c r="S249" s="120" t="s">
        <v>1628</v>
      </c>
      <c r="T249" s="120" t="n">
        <v>8</v>
      </c>
      <c r="U249" s="23" t="n">
        <v>4460</v>
      </c>
      <c r="V249" s="23" t="s">
        <v>21</v>
      </c>
      <c r="W249" s="23" t="s">
        <v>1907</v>
      </c>
      <c r="X249" s="23" t="s">
        <v>1891</v>
      </c>
      <c r="Y249" s="23" t="s">
        <v>1631</v>
      </c>
      <c r="Z249" s="23" t="s">
        <v>1632</v>
      </c>
      <c r="AA249" s="23"/>
      <c r="AB249" s="23" t="s">
        <v>1930</v>
      </c>
      <c r="AC249" s="23"/>
      <c r="AD249" s="23" t="s">
        <v>57</v>
      </c>
      <c r="AE249" s="23"/>
      <c r="AF249" s="23"/>
      <c r="AG249" s="23"/>
      <c r="AH249" s="23"/>
      <c r="AI249" s="23"/>
      <c r="AJ249" s="23"/>
      <c r="AK249" s="23"/>
      <c r="AL249" s="23"/>
      <c r="AM249" s="23"/>
      <c r="AN249" s="23"/>
      <c r="AO249" s="23"/>
      <c r="AP249" s="23" t="s">
        <v>2494</v>
      </c>
    </row>
    <row r="250" s="123" customFormat="true" ht="38.25" hidden="false" customHeight="true" outlineLevel="0" collapsed="false">
      <c r="A250" s="108" t="s">
        <v>719</v>
      </c>
      <c r="B250" s="108" t="s">
        <v>728</v>
      </c>
      <c r="C250" s="108" t="s">
        <v>1559</v>
      </c>
      <c r="D250" s="119" t="s">
        <v>1561</v>
      </c>
      <c r="E250" s="23"/>
      <c r="F250" s="23" t="n">
        <v>887</v>
      </c>
      <c r="G250" s="23"/>
      <c r="H250" s="120" t="s">
        <v>2495</v>
      </c>
      <c r="I250" s="121" t="s">
        <v>1625</v>
      </c>
      <c r="J250" s="120" t="s">
        <v>264</v>
      </c>
      <c r="K250" s="120" t="s">
        <v>31</v>
      </c>
      <c r="L250" s="122" t="n">
        <v>132.66</v>
      </c>
      <c r="M250" s="215"/>
      <c r="N250" s="23" t="s">
        <v>264</v>
      </c>
      <c r="O250" s="120"/>
      <c r="P250" s="120"/>
      <c r="Q250" s="120" t="s">
        <v>1888</v>
      </c>
      <c r="R250" s="120"/>
      <c r="S250" s="120" t="s">
        <v>2197</v>
      </c>
      <c r="T250" s="120" t="n">
        <v>1</v>
      </c>
      <c r="U250" s="23" t="n">
        <v>1000</v>
      </c>
      <c r="V250" s="23" t="s">
        <v>31</v>
      </c>
      <c r="W250" s="23"/>
      <c r="X250" s="23" t="s">
        <v>2151</v>
      </c>
      <c r="Y250" s="23" t="s">
        <v>1896</v>
      </c>
      <c r="Z250" s="23" t="s">
        <v>1632</v>
      </c>
      <c r="AA250" s="23"/>
      <c r="AB250" s="23"/>
      <c r="AC250" s="23"/>
      <c r="AD250" s="23"/>
      <c r="AE250" s="23"/>
      <c r="AF250" s="23"/>
      <c r="AG250" s="23"/>
      <c r="AH250" s="23"/>
      <c r="AI250" s="23"/>
      <c r="AJ250" s="23"/>
      <c r="AK250" s="23"/>
      <c r="AL250" s="23"/>
      <c r="AM250" s="23"/>
      <c r="AN250" s="23"/>
      <c r="AO250" s="23"/>
      <c r="AP250" s="23"/>
    </row>
    <row r="251" s="123" customFormat="true" ht="38.25" hidden="false" customHeight="true" outlineLevel="0" collapsed="false">
      <c r="A251" s="108" t="s">
        <v>719</v>
      </c>
      <c r="B251" s="108" t="s">
        <v>720</v>
      </c>
      <c r="C251" s="108" t="s">
        <v>1562</v>
      </c>
      <c r="D251" s="108" t="s">
        <v>1563</v>
      </c>
      <c r="E251" s="120" t="n">
        <v>220</v>
      </c>
      <c r="F251" s="120" t="n">
        <v>175</v>
      </c>
      <c r="G251" s="120" t="n">
        <v>5</v>
      </c>
      <c r="H251" s="120" t="s">
        <v>2496</v>
      </c>
      <c r="I251" s="121" t="s">
        <v>1625</v>
      </c>
      <c r="J251" s="120" t="s">
        <v>2493</v>
      </c>
      <c r="K251" s="120" t="s">
        <v>21</v>
      </c>
      <c r="L251" s="122" t="n">
        <v>26.69</v>
      </c>
      <c r="M251" s="215" t="n">
        <v>2</v>
      </c>
      <c r="N251" s="23" t="s">
        <v>57</v>
      </c>
      <c r="O251" s="120"/>
      <c r="P251" s="120"/>
      <c r="Q251" s="120" t="s">
        <v>1888</v>
      </c>
      <c r="R251" s="120" t="n">
        <v>15</v>
      </c>
      <c r="S251" s="120" t="s">
        <v>1889</v>
      </c>
      <c r="T251" s="120" t="n">
        <v>0</v>
      </c>
      <c r="U251" s="23" t="n">
        <v>0</v>
      </c>
      <c r="V251" s="23" t="s">
        <v>21</v>
      </c>
      <c r="W251" s="23" t="s">
        <v>1629</v>
      </c>
      <c r="X251" s="23" t="s">
        <v>1891</v>
      </c>
      <c r="Y251" s="23" t="s">
        <v>1631</v>
      </c>
      <c r="Z251" s="23" t="s">
        <v>1632</v>
      </c>
      <c r="AA251" s="23"/>
      <c r="AB251" s="23" t="s">
        <v>1930</v>
      </c>
      <c r="AC251" s="23"/>
      <c r="AD251" s="23" t="s">
        <v>57</v>
      </c>
      <c r="AE251" s="23"/>
      <c r="AF251" s="23"/>
      <c r="AG251" s="23"/>
      <c r="AH251" s="23"/>
      <c r="AI251" s="23"/>
      <c r="AJ251" s="23"/>
      <c r="AK251" s="23"/>
      <c r="AL251" s="23"/>
      <c r="AM251" s="23"/>
      <c r="AN251" s="23"/>
      <c r="AO251" s="23"/>
      <c r="AP251" s="23"/>
    </row>
    <row r="252" s="118" customFormat="true" ht="51" hidden="false" customHeight="true" outlineLevel="0" collapsed="false">
      <c r="A252" s="108" t="s">
        <v>719</v>
      </c>
      <c r="B252" s="108" t="s">
        <v>1506</v>
      </c>
      <c r="C252" s="108" t="s">
        <v>1564</v>
      </c>
      <c r="D252" s="108" t="s">
        <v>1565</v>
      </c>
      <c r="E252" s="206" t="n">
        <v>125</v>
      </c>
      <c r="F252" s="206" t="n">
        <v>74</v>
      </c>
      <c r="G252" s="206" t="n">
        <v>19</v>
      </c>
      <c r="H252" s="170" t="s">
        <v>2454</v>
      </c>
      <c r="I252" s="171" t="s">
        <v>2167</v>
      </c>
      <c r="J252" s="170"/>
      <c r="K252" s="170" t="s">
        <v>57</v>
      </c>
      <c r="L252" s="122" t="n">
        <v>14.57</v>
      </c>
      <c r="M252" s="441"/>
      <c r="N252" s="112" t="s">
        <v>57</v>
      </c>
      <c r="O252" s="170"/>
      <c r="P252" s="170"/>
      <c r="Q252" s="170" t="s">
        <v>1888</v>
      </c>
      <c r="R252" s="170"/>
      <c r="S252" s="170"/>
      <c r="T252" s="206"/>
      <c r="U252" s="112"/>
      <c r="V252" s="112" t="s">
        <v>21</v>
      </c>
      <c r="W252" s="112" t="s">
        <v>1629</v>
      </c>
      <c r="X252" s="112"/>
      <c r="Y252" s="112"/>
      <c r="Z252" s="112"/>
      <c r="AA252" s="112"/>
      <c r="AB252" s="112"/>
      <c r="AC252" s="112"/>
      <c r="AD252" s="112"/>
      <c r="AE252" s="112"/>
      <c r="AF252" s="112"/>
      <c r="AG252" s="112"/>
      <c r="AH252" s="112"/>
      <c r="AI252" s="112"/>
      <c r="AJ252" s="112"/>
      <c r="AK252" s="112"/>
      <c r="AL252" s="112"/>
      <c r="AM252" s="112"/>
      <c r="AN252" s="112"/>
      <c r="AO252" s="112"/>
      <c r="AP252" s="112"/>
    </row>
    <row r="253" s="123" customFormat="true" ht="165" hidden="false" customHeight="true" outlineLevel="0" collapsed="false">
      <c r="A253" s="108" t="s">
        <v>719</v>
      </c>
      <c r="B253" s="108" t="s">
        <v>728</v>
      </c>
      <c r="C253" s="108" t="s">
        <v>1566</v>
      </c>
      <c r="D253" s="119" t="s">
        <v>1567</v>
      </c>
      <c r="E253" s="120" t="n">
        <v>73351</v>
      </c>
      <c r="F253" s="120" t="n">
        <v>41351</v>
      </c>
      <c r="G253" s="120" t="n">
        <v>3379</v>
      </c>
      <c r="H253" s="120" t="s">
        <v>2459</v>
      </c>
      <c r="I253" s="121" t="s">
        <v>1625</v>
      </c>
      <c r="J253" s="120" t="s">
        <v>31</v>
      </c>
      <c r="K253" s="120" t="s">
        <v>31</v>
      </c>
      <c r="L253" s="122" t="n">
        <v>12013.54</v>
      </c>
      <c r="M253" s="215"/>
      <c r="N253" s="23" t="s">
        <v>264</v>
      </c>
      <c r="O253" s="120"/>
      <c r="P253" s="120"/>
      <c r="Q253" s="120" t="s">
        <v>1888</v>
      </c>
      <c r="R253" s="120" t="n">
        <v>980</v>
      </c>
      <c r="S253" s="120" t="s">
        <v>2460</v>
      </c>
      <c r="T253" s="120" t="n">
        <v>48</v>
      </c>
      <c r="U253" s="23" t="s">
        <v>2497</v>
      </c>
      <c r="V253" s="23" t="s">
        <v>31</v>
      </c>
      <c r="W253" s="23" t="s">
        <v>1907</v>
      </c>
      <c r="X253" s="23" t="s">
        <v>2151</v>
      </c>
      <c r="Y253" s="23" t="s">
        <v>1688</v>
      </c>
      <c r="Z253" s="23" t="s">
        <v>1632</v>
      </c>
      <c r="AA253" s="23"/>
      <c r="AB253" s="23"/>
      <c r="AC253" s="23"/>
      <c r="AD253" s="23"/>
      <c r="AE253" s="23"/>
      <c r="AF253" s="23"/>
      <c r="AG253" s="23"/>
      <c r="AH253" s="23"/>
      <c r="AI253" s="23"/>
      <c r="AJ253" s="23"/>
      <c r="AK253" s="23"/>
      <c r="AL253" s="23"/>
      <c r="AM253" s="23"/>
      <c r="AN253" s="23"/>
      <c r="AO253" s="23"/>
      <c r="AP253" s="23"/>
    </row>
    <row r="254" s="123" customFormat="true" ht="38.25" hidden="false" customHeight="true" outlineLevel="0" collapsed="false">
      <c r="A254" s="108" t="s">
        <v>719</v>
      </c>
      <c r="B254" s="108" t="s">
        <v>728</v>
      </c>
      <c r="C254" s="108" t="s">
        <v>1568</v>
      </c>
      <c r="D254" s="108" t="s">
        <v>1569</v>
      </c>
      <c r="E254" s="120" t="n">
        <v>320</v>
      </c>
      <c r="F254" s="120" t="n">
        <v>226</v>
      </c>
      <c r="G254" s="120"/>
      <c r="H254" s="120" t="s">
        <v>2498</v>
      </c>
      <c r="I254" s="121" t="s">
        <v>1625</v>
      </c>
      <c r="J254" s="120" t="s">
        <v>31</v>
      </c>
      <c r="K254" s="120"/>
      <c r="L254" s="122" t="n">
        <v>52.41</v>
      </c>
      <c r="M254" s="215"/>
      <c r="N254" s="23" t="s">
        <v>264</v>
      </c>
      <c r="O254" s="120"/>
      <c r="P254" s="120"/>
      <c r="Q254" s="120" t="s">
        <v>1888</v>
      </c>
      <c r="R254" s="120" t="n">
        <v>71</v>
      </c>
      <c r="S254" s="120" t="s">
        <v>2460</v>
      </c>
      <c r="T254" s="120" t="n">
        <v>1</v>
      </c>
      <c r="U254" s="23" t="n">
        <v>300</v>
      </c>
      <c r="V254" s="23" t="s">
        <v>31</v>
      </c>
      <c r="W254" s="23" t="s">
        <v>1907</v>
      </c>
      <c r="X254" s="23" t="s">
        <v>2151</v>
      </c>
      <c r="Y254" s="23" t="s">
        <v>1896</v>
      </c>
      <c r="Z254" s="23" t="s">
        <v>1632</v>
      </c>
      <c r="AA254" s="23"/>
      <c r="AB254" s="23"/>
      <c r="AC254" s="23"/>
      <c r="AD254" s="23"/>
      <c r="AE254" s="23"/>
      <c r="AF254" s="23"/>
      <c r="AG254" s="23"/>
      <c r="AH254" s="23"/>
      <c r="AI254" s="23"/>
      <c r="AJ254" s="23"/>
      <c r="AK254" s="23"/>
      <c r="AL254" s="23"/>
      <c r="AM254" s="23"/>
      <c r="AN254" s="23"/>
      <c r="AO254" s="23"/>
      <c r="AP254" s="23"/>
    </row>
    <row r="255" s="123" customFormat="true" ht="38.25" hidden="false" customHeight="true" outlineLevel="0" collapsed="false">
      <c r="A255" s="108" t="s">
        <v>719</v>
      </c>
      <c r="B255" s="108" t="s">
        <v>728</v>
      </c>
      <c r="C255" s="108" t="s">
        <v>1570</v>
      </c>
      <c r="D255" s="108" t="s">
        <v>1571</v>
      </c>
      <c r="E255" s="120" t="n">
        <v>1928</v>
      </c>
      <c r="F255" s="120" t="n">
        <v>2219</v>
      </c>
      <c r="G255" s="120"/>
      <c r="H255" s="120" t="s">
        <v>2499</v>
      </c>
      <c r="I255" s="121" t="s">
        <v>1625</v>
      </c>
      <c r="J255" s="120" t="s">
        <v>31</v>
      </c>
      <c r="K255" s="120" t="s">
        <v>31</v>
      </c>
      <c r="L255" s="122" t="n">
        <v>315.77</v>
      </c>
      <c r="M255" s="215"/>
      <c r="N255" s="23" t="s">
        <v>264</v>
      </c>
      <c r="O255" s="120"/>
      <c r="P255" s="120"/>
      <c r="Q255" s="120" t="s">
        <v>1888</v>
      </c>
      <c r="R255" s="120" t="n">
        <v>99</v>
      </c>
      <c r="S255" s="120" t="s">
        <v>2460</v>
      </c>
      <c r="T255" s="120" t="n">
        <v>1</v>
      </c>
      <c r="U255" s="23" t="n">
        <v>500</v>
      </c>
      <c r="V255" s="23" t="s">
        <v>31</v>
      </c>
      <c r="W255" s="23" t="s">
        <v>1907</v>
      </c>
      <c r="X255" s="23" t="s">
        <v>2151</v>
      </c>
      <c r="Y255" s="23" t="s">
        <v>1896</v>
      </c>
      <c r="Z255" s="23" t="s">
        <v>1632</v>
      </c>
      <c r="AA255" s="23"/>
      <c r="AB255" s="23"/>
      <c r="AC255" s="23"/>
      <c r="AD255" s="23"/>
      <c r="AE255" s="23"/>
      <c r="AF255" s="23"/>
      <c r="AG255" s="23"/>
      <c r="AH255" s="23"/>
      <c r="AI255" s="23"/>
      <c r="AJ255" s="23"/>
      <c r="AK255" s="23"/>
      <c r="AL255" s="23"/>
      <c r="AM255" s="23"/>
      <c r="AN255" s="23"/>
      <c r="AO255" s="23"/>
      <c r="AP255" s="23"/>
    </row>
    <row r="256" s="123" customFormat="true" ht="51" hidden="false" customHeight="true" outlineLevel="0" collapsed="false">
      <c r="A256" s="108" t="s">
        <v>719</v>
      </c>
      <c r="B256" s="108" t="s">
        <v>751</v>
      </c>
      <c r="C256" s="108" t="s">
        <v>1572</v>
      </c>
      <c r="D256" s="108" t="s">
        <v>1573</v>
      </c>
      <c r="E256" s="120" t="n">
        <v>846</v>
      </c>
      <c r="F256" s="120" t="n">
        <v>516</v>
      </c>
      <c r="G256" s="120"/>
      <c r="H256" s="120" t="s">
        <v>2500</v>
      </c>
      <c r="I256" s="121" t="s">
        <v>1915</v>
      </c>
      <c r="J256" s="120"/>
      <c r="K256" s="120" t="s">
        <v>21</v>
      </c>
      <c r="L256" s="122" t="n">
        <v>77.16</v>
      </c>
      <c r="M256" s="215"/>
      <c r="N256" s="23" t="s">
        <v>57</v>
      </c>
      <c r="O256" s="120"/>
      <c r="P256" s="120"/>
      <c r="Q256" s="120" t="s">
        <v>1888</v>
      </c>
      <c r="R256" s="120" t="n">
        <v>28</v>
      </c>
      <c r="S256" s="120" t="s">
        <v>1905</v>
      </c>
      <c r="T256" s="120" t="n">
        <v>1</v>
      </c>
      <c r="U256" s="23" t="n">
        <v>250</v>
      </c>
      <c r="V256" s="23" t="s">
        <v>21</v>
      </c>
      <c r="W256" s="23" t="s">
        <v>1629</v>
      </c>
      <c r="X256" s="23" t="s">
        <v>1891</v>
      </c>
      <c r="Y256" s="23" t="s">
        <v>1631</v>
      </c>
      <c r="Z256" s="23" t="s">
        <v>1632</v>
      </c>
      <c r="AA256" s="23"/>
      <c r="AB256" s="23" t="s">
        <v>1692</v>
      </c>
      <c r="AC256" s="23" t="s">
        <v>1941</v>
      </c>
      <c r="AD256" s="23" t="s">
        <v>57</v>
      </c>
      <c r="AE256" s="23"/>
      <c r="AF256" s="23"/>
      <c r="AG256" s="23"/>
      <c r="AH256" s="23"/>
      <c r="AI256" s="23"/>
      <c r="AJ256" s="23"/>
      <c r="AK256" s="23"/>
      <c r="AL256" s="23"/>
      <c r="AM256" s="23"/>
      <c r="AN256" s="23"/>
      <c r="AO256" s="23"/>
      <c r="AP256" s="23"/>
    </row>
    <row r="257" s="123" customFormat="true" ht="51" hidden="false" customHeight="true" outlineLevel="0" collapsed="false">
      <c r="A257" s="108" t="s">
        <v>719</v>
      </c>
      <c r="B257" s="108" t="s">
        <v>751</v>
      </c>
      <c r="C257" s="108" t="s">
        <v>1574</v>
      </c>
      <c r="D257" s="108" t="s">
        <v>1575</v>
      </c>
      <c r="E257" s="120" t="n">
        <v>406</v>
      </c>
      <c r="F257" s="120" t="n">
        <v>202</v>
      </c>
      <c r="G257" s="120"/>
      <c r="H257" s="120" t="s">
        <v>2501</v>
      </c>
      <c r="I257" s="121" t="s">
        <v>1915</v>
      </c>
      <c r="J257" s="120"/>
      <c r="K257" s="120" t="s">
        <v>21</v>
      </c>
      <c r="L257" s="122" t="n">
        <v>50.81</v>
      </c>
      <c r="M257" s="215"/>
      <c r="N257" s="23" t="s">
        <v>57</v>
      </c>
      <c r="O257" s="120"/>
      <c r="P257" s="120"/>
      <c r="Q257" s="120" t="s">
        <v>1888</v>
      </c>
      <c r="R257" s="120" t="n">
        <v>21</v>
      </c>
      <c r="S257" s="120" t="s">
        <v>1905</v>
      </c>
      <c r="T257" s="120" t="n">
        <v>1</v>
      </c>
      <c r="U257" s="23" t="n">
        <v>200</v>
      </c>
      <c r="V257" s="23" t="s">
        <v>21</v>
      </c>
      <c r="W257" s="23" t="s">
        <v>1629</v>
      </c>
      <c r="X257" s="23" t="s">
        <v>1891</v>
      </c>
      <c r="Y257" s="23" t="s">
        <v>1631</v>
      </c>
      <c r="Z257" s="23" t="s">
        <v>1632</v>
      </c>
      <c r="AA257" s="23"/>
      <c r="AB257" s="23" t="s">
        <v>1692</v>
      </c>
      <c r="AC257" s="23" t="s">
        <v>1941</v>
      </c>
      <c r="AD257" s="23" t="s">
        <v>57</v>
      </c>
      <c r="AE257" s="23"/>
      <c r="AF257" s="23"/>
      <c r="AG257" s="23"/>
      <c r="AH257" s="23"/>
      <c r="AI257" s="23"/>
      <c r="AJ257" s="23"/>
      <c r="AK257" s="23"/>
      <c r="AL257" s="23"/>
      <c r="AM257" s="23"/>
      <c r="AN257" s="23"/>
      <c r="AO257" s="23"/>
      <c r="AP257" s="23"/>
    </row>
    <row r="258" s="123" customFormat="true" ht="51" hidden="false" customHeight="true" outlineLevel="0" collapsed="false">
      <c r="A258" s="108" t="s">
        <v>719</v>
      </c>
      <c r="B258" s="108" t="s">
        <v>728</v>
      </c>
      <c r="C258" s="108" t="s">
        <v>1576</v>
      </c>
      <c r="D258" s="119" t="s">
        <v>1577</v>
      </c>
      <c r="E258" s="120" t="n">
        <v>5123</v>
      </c>
      <c r="F258" s="120" t="n">
        <v>1798</v>
      </c>
      <c r="G258" s="120"/>
      <c r="H258" s="120" t="s">
        <v>2502</v>
      </c>
      <c r="I258" s="121" t="s">
        <v>1915</v>
      </c>
      <c r="J258" s="120" t="s">
        <v>264</v>
      </c>
      <c r="K258" s="120" t="s">
        <v>31</v>
      </c>
      <c r="L258" s="122" t="n">
        <v>839.05</v>
      </c>
      <c r="M258" s="215"/>
      <c r="N258" s="23" t="s">
        <v>264</v>
      </c>
      <c r="O258" s="120"/>
      <c r="P258" s="120"/>
      <c r="Q258" s="120" t="s">
        <v>1888</v>
      </c>
      <c r="R258" s="120" t="n">
        <v>158</v>
      </c>
      <c r="S258" s="120" t="s">
        <v>2197</v>
      </c>
      <c r="T258" s="120" t="n">
        <v>4</v>
      </c>
      <c r="U258" s="23" t="n">
        <v>3800</v>
      </c>
      <c r="V258" s="23" t="s">
        <v>31</v>
      </c>
      <c r="W258" s="23"/>
      <c r="X258" s="23" t="s">
        <v>2151</v>
      </c>
      <c r="Y258" s="23" t="s">
        <v>1896</v>
      </c>
      <c r="Z258" s="23" t="s">
        <v>1632</v>
      </c>
      <c r="AA258" s="23"/>
      <c r="AB258" s="23"/>
      <c r="AC258" s="23"/>
      <c r="AD258" s="23"/>
      <c r="AE258" s="23"/>
      <c r="AF258" s="23"/>
      <c r="AG258" s="23"/>
      <c r="AH258" s="23"/>
      <c r="AI258" s="23"/>
      <c r="AJ258" s="23"/>
      <c r="AK258" s="23"/>
      <c r="AL258" s="23"/>
      <c r="AM258" s="23"/>
      <c r="AN258" s="23"/>
      <c r="AO258" s="23"/>
      <c r="AP258" s="23"/>
    </row>
    <row r="259" s="123" customFormat="true" ht="38.25" hidden="false" customHeight="true" outlineLevel="0" collapsed="false">
      <c r="A259" s="108" t="s">
        <v>719</v>
      </c>
      <c r="B259" s="108" t="s">
        <v>728</v>
      </c>
      <c r="C259" s="108" t="s">
        <v>1578</v>
      </c>
      <c r="D259" s="108" t="s">
        <v>1579</v>
      </c>
      <c r="E259" s="120" t="n">
        <v>252</v>
      </c>
      <c r="F259" s="120"/>
      <c r="G259" s="120"/>
      <c r="H259" s="120" t="s">
        <v>2502</v>
      </c>
      <c r="I259" s="121"/>
      <c r="J259" s="120"/>
      <c r="K259" s="120"/>
      <c r="L259" s="122" t="n">
        <v>41.27</v>
      </c>
      <c r="M259" s="215"/>
      <c r="N259" s="23"/>
      <c r="O259" s="120"/>
      <c r="P259" s="120"/>
      <c r="Q259" s="120"/>
      <c r="R259" s="120"/>
      <c r="S259" s="120"/>
      <c r="T259" s="120"/>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row>
    <row r="260" s="118" customFormat="true" ht="63.75" hidden="false" customHeight="true" outlineLevel="0" collapsed="false">
      <c r="A260" s="108" t="s">
        <v>719</v>
      </c>
      <c r="B260" s="108" t="s">
        <v>736</v>
      </c>
      <c r="C260" s="108" t="s">
        <v>1580</v>
      </c>
      <c r="D260" s="108" t="s">
        <v>1581</v>
      </c>
      <c r="E260" s="120" t="n">
        <v>14386</v>
      </c>
      <c r="F260" s="120" t="n">
        <v>5246</v>
      </c>
      <c r="G260" s="120" t="n">
        <v>99</v>
      </c>
      <c r="H260" s="120" t="s">
        <v>2503</v>
      </c>
      <c r="I260" s="121" t="s">
        <v>1625</v>
      </c>
      <c r="J260" s="120" t="s">
        <v>2504</v>
      </c>
      <c r="K260" s="120" t="s">
        <v>21</v>
      </c>
      <c r="L260" s="122" t="n">
        <v>1353.26</v>
      </c>
      <c r="M260" s="215" t="n">
        <v>550</v>
      </c>
      <c r="N260" s="112" t="s">
        <v>57</v>
      </c>
      <c r="O260" s="120"/>
      <c r="P260" s="120" t="s">
        <v>2383</v>
      </c>
      <c r="Q260" s="120" t="s">
        <v>1888</v>
      </c>
      <c r="R260" s="120" t="n">
        <v>76.5</v>
      </c>
      <c r="S260" s="120" t="s">
        <v>1946</v>
      </c>
      <c r="T260" s="120" t="n">
        <v>6</v>
      </c>
      <c r="U260" s="112" t="n">
        <v>3300</v>
      </c>
      <c r="V260" s="112" t="s">
        <v>21</v>
      </c>
      <c r="W260" s="112" t="s">
        <v>1907</v>
      </c>
      <c r="X260" s="112" t="s">
        <v>1891</v>
      </c>
      <c r="Y260" s="112" t="s">
        <v>1896</v>
      </c>
      <c r="Z260" s="112" t="s">
        <v>1632</v>
      </c>
      <c r="AA260" s="112"/>
      <c r="AB260" s="112"/>
      <c r="AC260" s="112"/>
      <c r="AD260" s="112"/>
      <c r="AE260" s="112"/>
      <c r="AF260" s="112"/>
      <c r="AG260" s="112"/>
      <c r="AH260" s="112"/>
      <c r="AI260" s="112"/>
      <c r="AJ260" s="112"/>
      <c r="AK260" s="112"/>
      <c r="AL260" s="112"/>
      <c r="AM260" s="112"/>
      <c r="AN260" s="112"/>
      <c r="AO260" s="112"/>
      <c r="AP260" s="112"/>
    </row>
    <row r="261" s="123" customFormat="true" ht="38.25" hidden="false" customHeight="true" outlineLevel="0" collapsed="false">
      <c r="A261" s="108" t="s">
        <v>719</v>
      </c>
      <c r="B261" s="108" t="s">
        <v>720</v>
      </c>
      <c r="C261" s="108" t="s">
        <v>1582</v>
      </c>
      <c r="D261" s="108" t="s">
        <v>1583</v>
      </c>
      <c r="E261" s="120" t="n">
        <v>92</v>
      </c>
      <c r="F261" s="120" t="n">
        <v>80</v>
      </c>
      <c r="G261" s="120" t="n">
        <v>0</v>
      </c>
      <c r="H261" s="120" t="s">
        <v>2505</v>
      </c>
      <c r="I261" s="121" t="s">
        <v>1625</v>
      </c>
      <c r="J261" s="120" t="s">
        <v>2493</v>
      </c>
      <c r="K261" s="120" t="s">
        <v>21</v>
      </c>
      <c r="L261" s="122" t="n">
        <v>10.91</v>
      </c>
      <c r="M261" s="215" t="n">
        <v>0</v>
      </c>
      <c r="N261" s="23" t="s">
        <v>57</v>
      </c>
      <c r="O261" s="120"/>
      <c r="P261" s="120"/>
      <c r="Q261" s="120" t="s">
        <v>1888</v>
      </c>
      <c r="R261" s="120" t="n">
        <v>10</v>
      </c>
      <c r="S261" s="120" t="s">
        <v>1889</v>
      </c>
      <c r="T261" s="120" t="n">
        <v>1</v>
      </c>
      <c r="U261" s="23" t="n">
        <v>150</v>
      </c>
      <c r="V261" s="23" t="s">
        <v>21</v>
      </c>
      <c r="W261" s="23" t="s">
        <v>1629</v>
      </c>
      <c r="X261" s="23" t="s">
        <v>1891</v>
      </c>
      <c r="Y261" s="23" t="s">
        <v>1631</v>
      </c>
      <c r="Z261" s="23" t="s">
        <v>1632</v>
      </c>
      <c r="AA261" s="23"/>
      <c r="AB261" s="23" t="s">
        <v>1930</v>
      </c>
      <c r="AC261" s="23"/>
      <c r="AD261" s="23" t="s">
        <v>57</v>
      </c>
      <c r="AE261" s="23"/>
      <c r="AF261" s="23"/>
      <c r="AG261" s="23"/>
      <c r="AH261" s="23"/>
      <c r="AI261" s="23"/>
      <c r="AJ261" s="23"/>
      <c r="AK261" s="23"/>
      <c r="AL261" s="23"/>
      <c r="AM261" s="23"/>
      <c r="AN261" s="23"/>
      <c r="AO261" s="23"/>
      <c r="AP261" s="23"/>
    </row>
    <row r="262" s="118" customFormat="true" ht="51" hidden="false" customHeight="true" outlineLevel="0" collapsed="false">
      <c r="A262" s="108" t="s">
        <v>719</v>
      </c>
      <c r="B262" s="108" t="s">
        <v>744</v>
      </c>
      <c r="C262" s="108" t="s">
        <v>1584</v>
      </c>
      <c r="D262" s="108" t="s">
        <v>1585</v>
      </c>
      <c r="E262" s="120" t="n">
        <v>417</v>
      </c>
      <c r="F262" s="120" t="n">
        <v>425</v>
      </c>
      <c r="G262" s="120" t="n">
        <v>2</v>
      </c>
      <c r="H262" s="120" t="s">
        <v>2491</v>
      </c>
      <c r="I262" s="121" t="s">
        <v>2167</v>
      </c>
      <c r="J262" s="120"/>
      <c r="K262" s="120"/>
      <c r="L262" s="122" t="n">
        <v>4.85</v>
      </c>
      <c r="M262" s="215" t="n">
        <v>1</v>
      </c>
      <c r="N262" s="112"/>
      <c r="O262" s="120"/>
      <c r="P262" s="120"/>
      <c r="Q262" s="120" t="s">
        <v>1929</v>
      </c>
      <c r="R262" s="120" t="n">
        <v>20</v>
      </c>
      <c r="S262" s="120" t="s">
        <v>1889</v>
      </c>
      <c r="T262" s="120" t="n">
        <v>1</v>
      </c>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row>
    <row r="263" s="118" customFormat="true" ht="38.25" hidden="false" customHeight="true" outlineLevel="0" collapsed="false">
      <c r="A263" s="108" t="s">
        <v>719</v>
      </c>
      <c r="B263" s="108" t="s">
        <v>998</v>
      </c>
      <c r="C263" s="108" t="s">
        <v>1584</v>
      </c>
      <c r="D263" s="108" t="s">
        <v>1586</v>
      </c>
      <c r="E263" s="23" t="n">
        <v>180</v>
      </c>
      <c r="F263" s="23" t="n">
        <v>258</v>
      </c>
      <c r="G263" s="23" t="n">
        <v>2</v>
      </c>
      <c r="H263" s="120" t="s">
        <v>2491</v>
      </c>
      <c r="I263" s="121" t="s">
        <v>1915</v>
      </c>
      <c r="J263" s="120"/>
      <c r="K263" s="120"/>
      <c r="L263" s="122" t="n">
        <v>28.2</v>
      </c>
      <c r="M263" s="215" t="n">
        <v>5</v>
      </c>
      <c r="N263" s="112"/>
      <c r="O263" s="120"/>
      <c r="P263" s="120"/>
      <c r="Q263" s="120" t="s">
        <v>1929</v>
      </c>
      <c r="R263" s="120"/>
      <c r="S263" s="120"/>
      <c r="T263" s="120"/>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row>
    <row r="264" customFormat="false" ht="38.25" hidden="false" customHeight="true" outlineLevel="0" collapsed="false">
      <c r="A264" s="127"/>
      <c r="B264" s="128"/>
      <c r="C264" s="108"/>
      <c r="D264" s="128"/>
      <c r="E264" s="120"/>
      <c r="F264" s="120"/>
      <c r="G264" s="120"/>
      <c r="H264" s="120"/>
      <c r="I264" s="121"/>
      <c r="J264" s="120"/>
      <c r="K264" s="120"/>
      <c r="L264" s="122"/>
      <c r="M264" s="215"/>
      <c r="O264" s="120"/>
      <c r="P264" s="120"/>
      <c r="Q264" s="120"/>
      <c r="R264" s="120"/>
      <c r="S264" s="120"/>
      <c r="T264" s="120"/>
    </row>
    <row r="265" s="123" customFormat="true" ht="38.25" hidden="false" customHeight="true" outlineLevel="0" collapsed="false">
      <c r="A265" s="108" t="s">
        <v>757</v>
      </c>
      <c r="B265" s="108" t="s">
        <v>767</v>
      </c>
      <c r="C265" s="108" t="s">
        <v>1587</v>
      </c>
      <c r="D265" s="108" t="s">
        <v>1588</v>
      </c>
      <c r="E265" s="120" t="n">
        <f aca="false">527</f>
        <v>527</v>
      </c>
      <c r="F265" s="120" t="n">
        <v>325</v>
      </c>
      <c r="G265" s="120" t="n">
        <v>3</v>
      </c>
      <c r="H265" s="120" t="s">
        <v>2506</v>
      </c>
      <c r="I265" s="121" t="s">
        <v>1625</v>
      </c>
      <c r="J265" s="120"/>
      <c r="K265" s="120" t="s">
        <v>21</v>
      </c>
      <c r="L265" s="122" t="n">
        <f aca="false">20108/365</f>
        <v>55.0904109589041</v>
      </c>
      <c r="M265" s="215" t="n">
        <f aca="false">97/365</f>
        <v>0.265753424657534</v>
      </c>
      <c r="N265" s="23" t="s">
        <v>57</v>
      </c>
      <c r="O265" s="120"/>
      <c r="P265" s="120"/>
      <c r="Q265" s="120" t="s">
        <v>1627</v>
      </c>
      <c r="R265" s="120"/>
      <c r="S265" s="120" t="s">
        <v>1905</v>
      </c>
      <c r="T265" s="120" t="n">
        <v>1</v>
      </c>
      <c r="U265" s="23" t="s">
        <v>2507</v>
      </c>
      <c r="V265" s="23" t="s">
        <v>21</v>
      </c>
      <c r="W265" s="23" t="s">
        <v>1907</v>
      </c>
      <c r="X265" s="23" t="s">
        <v>1891</v>
      </c>
      <c r="Y265" s="23" t="s">
        <v>1631</v>
      </c>
      <c r="Z265" s="23" t="s">
        <v>1632</v>
      </c>
      <c r="AA265" s="23"/>
      <c r="AB265" s="23"/>
      <c r="AC265" s="23"/>
      <c r="AD265" s="23"/>
      <c r="AE265" s="23"/>
      <c r="AF265" s="23"/>
      <c r="AG265" s="23"/>
      <c r="AH265" s="23"/>
      <c r="AI265" s="23"/>
      <c r="AJ265" s="23"/>
      <c r="AK265" s="23"/>
      <c r="AL265" s="23"/>
      <c r="AM265" s="23"/>
      <c r="AN265" s="23"/>
      <c r="AO265" s="23"/>
      <c r="AP265" s="23"/>
    </row>
    <row r="266" s="123" customFormat="true" ht="38.25" hidden="false" customHeight="true" outlineLevel="0" collapsed="false">
      <c r="A266" s="108" t="s">
        <v>757</v>
      </c>
      <c r="B266" s="108" t="s">
        <v>767</v>
      </c>
      <c r="C266" s="108" t="s">
        <v>1589</v>
      </c>
      <c r="D266" s="108" t="s">
        <v>1590</v>
      </c>
      <c r="E266" s="120" t="n">
        <f aca="false">445+365+210+163+352+252+299+236+129+24+440+510+330+94+109+5230</f>
        <v>9188</v>
      </c>
      <c r="F266" s="120" t="n">
        <f aca="false">2258+240+61+147+133+81+96+8+198+306+118+80</f>
        <v>3726</v>
      </c>
      <c r="G266" s="120" t="n">
        <f aca="false">6+4+7+247+2+5+1+4+7+1+1</f>
        <v>285</v>
      </c>
      <c r="H266" s="120" t="s">
        <v>2508</v>
      </c>
      <c r="I266" s="121" t="s">
        <v>1625</v>
      </c>
      <c r="J266" s="120"/>
      <c r="K266" s="120" t="s">
        <v>21</v>
      </c>
      <c r="L266" s="122" t="n">
        <f aca="false">(8166+14897+255246+11661+10496+5917+233+18466+21279+13488+4060+27310)/365</f>
        <v>1071.83287671233</v>
      </c>
      <c r="M266" s="215" t="n">
        <f aca="false">(444+464+86775+1967+1506+32+2722+1032+37+934)/365</f>
        <v>262.775342465753</v>
      </c>
      <c r="N266" s="23" t="s">
        <v>57</v>
      </c>
      <c r="O266" s="120"/>
      <c r="P266" s="120"/>
      <c r="Q266" s="120" t="s">
        <v>1888</v>
      </c>
      <c r="R266" s="120"/>
      <c r="S266" s="120" t="s">
        <v>1905</v>
      </c>
      <c r="T266" s="120" t="n">
        <v>5</v>
      </c>
      <c r="U266" s="23" t="s">
        <v>2509</v>
      </c>
      <c r="V266" s="23" t="s">
        <v>21</v>
      </c>
      <c r="W266" s="23" t="s">
        <v>1907</v>
      </c>
      <c r="X266" s="23" t="s">
        <v>1891</v>
      </c>
      <c r="Y266" s="23" t="s">
        <v>1631</v>
      </c>
      <c r="Z266" s="23" t="s">
        <v>21</v>
      </c>
      <c r="AA266" s="23" t="s">
        <v>2090</v>
      </c>
      <c r="AB266" s="23" t="s">
        <v>1920</v>
      </c>
      <c r="AC266" s="23" t="s">
        <v>1941</v>
      </c>
      <c r="AD266" s="23" t="s">
        <v>57</v>
      </c>
      <c r="AE266" s="23"/>
      <c r="AF266" s="23"/>
      <c r="AG266" s="23"/>
      <c r="AH266" s="23"/>
      <c r="AI266" s="23"/>
      <c r="AJ266" s="23"/>
      <c r="AK266" s="23"/>
      <c r="AL266" s="23"/>
      <c r="AM266" s="23"/>
      <c r="AN266" s="23"/>
      <c r="AO266" s="23"/>
      <c r="AP266" s="23"/>
    </row>
    <row r="267" s="123" customFormat="true" ht="38.25" hidden="false" customHeight="true" outlineLevel="0" collapsed="false">
      <c r="A267" s="108" t="s">
        <v>757</v>
      </c>
      <c r="B267" s="108" t="s">
        <v>767</v>
      </c>
      <c r="C267" s="108" t="s">
        <v>1591</v>
      </c>
      <c r="D267" s="119" t="s">
        <v>1592</v>
      </c>
      <c r="E267" s="120" t="n">
        <f aca="false">124+135+195+90+72+69+769</f>
        <v>1454</v>
      </c>
      <c r="F267" s="120" t="n">
        <v>559</v>
      </c>
      <c r="G267" s="120" t="n">
        <v>13</v>
      </c>
      <c r="H267" s="120" t="s">
        <v>2510</v>
      </c>
      <c r="I267" s="121" t="s">
        <v>1625</v>
      </c>
      <c r="J267" s="120"/>
      <c r="K267" s="120" t="s">
        <v>21</v>
      </c>
      <c r="L267" s="122" t="n">
        <f aca="false">(48002)/365</f>
        <v>131.512328767123</v>
      </c>
      <c r="M267" s="215" t="n">
        <f aca="false">5092/365</f>
        <v>13.9506849315069</v>
      </c>
      <c r="N267" s="23" t="s">
        <v>21</v>
      </c>
      <c r="O267" s="120" t="s">
        <v>1938</v>
      </c>
      <c r="P267" s="120"/>
      <c r="Q267" s="120" t="s">
        <v>1888</v>
      </c>
      <c r="R267" s="120"/>
      <c r="S267" s="120" t="s">
        <v>1905</v>
      </c>
      <c r="T267" s="120" t="n">
        <v>1</v>
      </c>
      <c r="U267" s="23" t="s">
        <v>2511</v>
      </c>
      <c r="V267" s="23" t="s">
        <v>21</v>
      </c>
      <c r="W267" s="23" t="s">
        <v>1907</v>
      </c>
      <c r="X267" s="23" t="s">
        <v>1891</v>
      </c>
      <c r="Y267" s="23" t="s">
        <v>1631</v>
      </c>
      <c r="Z267" s="23" t="s">
        <v>1632</v>
      </c>
      <c r="AA267" s="23"/>
      <c r="AB267" s="23"/>
      <c r="AC267" s="23"/>
      <c r="AD267" s="23"/>
      <c r="AE267" s="23"/>
      <c r="AF267" s="23"/>
      <c r="AG267" s="23"/>
      <c r="AH267" s="23"/>
      <c r="AI267" s="23"/>
      <c r="AJ267" s="23"/>
      <c r="AK267" s="23"/>
      <c r="AL267" s="23"/>
      <c r="AM267" s="23"/>
      <c r="AN267" s="23"/>
      <c r="AO267" s="23"/>
      <c r="AP267" s="23"/>
    </row>
    <row r="268" s="123" customFormat="true" ht="38.25" hidden="false" customHeight="true" outlineLevel="0" collapsed="false">
      <c r="A268" s="108" t="s">
        <v>757</v>
      </c>
      <c r="B268" s="108" t="s">
        <v>767</v>
      </c>
      <c r="C268" s="108" t="s">
        <v>1593</v>
      </c>
      <c r="D268" s="119" t="s">
        <v>1594</v>
      </c>
      <c r="E268" s="120" t="n">
        <f aca="false">239+267+92+472+265+18+67+120+409+65+165</f>
        <v>2179</v>
      </c>
      <c r="F268" s="120" t="n">
        <f aca="false">625+139+132+98</f>
        <v>994</v>
      </c>
      <c r="G268" s="120" t="n">
        <f aca="false">15+10</f>
        <v>25</v>
      </c>
      <c r="H268" s="120" t="s">
        <v>2512</v>
      </c>
      <c r="I268" s="121" t="s">
        <v>1625</v>
      </c>
      <c r="J268" s="120"/>
      <c r="K268" s="120" t="s">
        <v>21</v>
      </c>
      <c r="L268" s="122" t="n">
        <f aca="false">(7734+5766+43669+9146)/365</f>
        <v>181.684931506849</v>
      </c>
      <c r="M268" s="215" t="n">
        <f aca="false">(455+2169)/365</f>
        <v>7.18904109589041</v>
      </c>
      <c r="N268" s="23" t="s">
        <v>57</v>
      </c>
      <c r="O268" s="120"/>
      <c r="P268" s="120"/>
      <c r="Q268" s="120" t="s">
        <v>1888</v>
      </c>
      <c r="R268" s="120"/>
      <c r="S268" s="120" t="s">
        <v>1905</v>
      </c>
      <c r="T268" s="120" t="n">
        <v>2</v>
      </c>
      <c r="U268" s="23" t="s">
        <v>2513</v>
      </c>
      <c r="V268" s="23" t="s">
        <v>21</v>
      </c>
      <c r="W268" s="23" t="s">
        <v>1907</v>
      </c>
      <c r="X268" s="23" t="s">
        <v>1891</v>
      </c>
      <c r="Y268" s="23" t="s">
        <v>1631</v>
      </c>
      <c r="Z268" s="23" t="s">
        <v>1632</v>
      </c>
      <c r="AA268" s="23"/>
      <c r="AB268" s="23"/>
      <c r="AC268" s="23"/>
      <c r="AD268" s="23"/>
      <c r="AE268" s="23"/>
      <c r="AF268" s="23"/>
      <c r="AG268" s="23"/>
      <c r="AH268" s="23"/>
      <c r="AI268" s="23"/>
      <c r="AJ268" s="23"/>
      <c r="AK268" s="23"/>
      <c r="AL268" s="23"/>
      <c r="AM268" s="23"/>
      <c r="AN268" s="23"/>
      <c r="AO268" s="23"/>
      <c r="AP268" s="23"/>
    </row>
    <row r="269" s="123" customFormat="true" ht="63" hidden="false" customHeight="true" outlineLevel="0" collapsed="false">
      <c r="A269" s="108" t="s">
        <v>757</v>
      </c>
      <c r="B269" s="108" t="s">
        <v>767</v>
      </c>
      <c r="C269" s="108" t="s">
        <v>1595</v>
      </c>
      <c r="D269" s="108" t="s">
        <v>1596</v>
      </c>
      <c r="E269" s="120" t="n">
        <f aca="false">1441+252+109+672+222+54+84+225+99+145+41+64+250+11+79+100+69+106+98+18+47+123+246+24</f>
        <v>4579</v>
      </c>
      <c r="F269" s="120" t="n">
        <f aca="false">1532-132-98+167+97+37</f>
        <v>1603</v>
      </c>
      <c r="G269" s="120" t="n">
        <f aca="false">51+16</f>
        <v>67</v>
      </c>
      <c r="H269" s="120" t="s">
        <v>2514</v>
      </c>
      <c r="I269" s="121" t="s">
        <v>1625</v>
      </c>
      <c r="J269" s="120"/>
      <c r="K269" s="120" t="s">
        <v>21</v>
      </c>
      <c r="L269" s="122" t="n">
        <f aca="false">(92916-7734-5766+8008+4672+19711)/365</f>
        <v>306.320547945205</v>
      </c>
      <c r="M269" s="215" t="n">
        <f aca="false">(20894-455+75587)/365</f>
        <v>263.084931506849</v>
      </c>
      <c r="N269" s="23" t="s">
        <v>57</v>
      </c>
      <c r="O269" s="120"/>
      <c r="P269" s="120"/>
      <c r="Q269" s="120" t="s">
        <v>1627</v>
      </c>
      <c r="R269" s="120"/>
      <c r="S269" s="120" t="s">
        <v>1905</v>
      </c>
      <c r="T269" s="120" t="n">
        <v>4</v>
      </c>
      <c r="U269" s="23" t="s">
        <v>2270</v>
      </c>
      <c r="V269" s="23" t="s">
        <v>21</v>
      </c>
      <c r="W269" s="23" t="s">
        <v>1907</v>
      </c>
      <c r="X269" s="23" t="s">
        <v>1891</v>
      </c>
      <c r="Y269" s="23" t="s">
        <v>1631</v>
      </c>
      <c r="Z269" s="23" t="s">
        <v>1632</v>
      </c>
      <c r="AA269" s="23"/>
      <c r="AB269" s="23"/>
      <c r="AC269" s="23"/>
      <c r="AD269" s="23"/>
      <c r="AE269" s="23"/>
      <c r="AF269" s="23"/>
      <c r="AG269" s="23"/>
      <c r="AH269" s="23"/>
      <c r="AI269" s="23"/>
      <c r="AJ269" s="23"/>
      <c r="AK269" s="23"/>
      <c r="AL269" s="23"/>
      <c r="AM269" s="23"/>
      <c r="AN269" s="23"/>
      <c r="AO269" s="23"/>
      <c r="AP269" s="23"/>
    </row>
    <row r="270" s="123" customFormat="true" ht="38.25" hidden="false" customHeight="true" outlineLevel="0" collapsed="false">
      <c r="A270" s="108" t="s">
        <v>757</v>
      </c>
      <c r="B270" s="108" t="s">
        <v>767</v>
      </c>
      <c r="C270" s="108" t="s">
        <v>1597</v>
      </c>
      <c r="D270" s="119" t="s">
        <v>1598</v>
      </c>
      <c r="E270" s="120" t="n">
        <f aca="false">299+725+112+99+283+60+292+331</f>
        <v>2201</v>
      </c>
      <c r="F270" s="120" t="n">
        <f aca="false">109+260+50+40+143+127+97+200</f>
        <v>1026</v>
      </c>
      <c r="G270" s="120" t="n">
        <f aca="false">3+2+3+1</f>
        <v>9</v>
      </c>
      <c r="H270" s="120" t="s">
        <v>2515</v>
      </c>
      <c r="I270" s="121" t="s">
        <v>1625</v>
      </c>
      <c r="J270" s="120"/>
      <c r="K270" s="120" t="s">
        <v>21</v>
      </c>
      <c r="L270" s="122" t="n">
        <f aca="false">(28033+5391+13048+3692+12867+14645+8863)/365</f>
        <v>237.093150684931</v>
      </c>
      <c r="M270" s="215" t="n">
        <f aca="false">(181+37178+371+362)/365</f>
        <v>104.361643835616</v>
      </c>
      <c r="N270" s="23" t="s">
        <v>57</v>
      </c>
      <c r="O270" s="120"/>
      <c r="P270" s="120"/>
      <c r="Q270" s="120" t="s">
        <v>1888</v>
      </c>
      <c r="R270" s="120"/>
      <c r="S270" s="120" t="s">
        <v>1905</v>
      </c>
      <c r="T270" s="120" t="n">
        <v>2</v>
      </c>
      <c r="U270" s="23" t="s">
        <v>2098</v>
      </c>
      <c r="V270" s="23" t="s">
        <v>21</v>
      </c>
      <c r="W270" s="23" t="s">
        <v>1907</v>
      </c>
      <c r="X270" s="23" t="s">
        <v>1891</v>
      </c>
      <c r="Y270" s="23" t="s">
        <v>1631</v>
      </c>
      <c r="Z270" s="23" t="s">
        <v>1632</v>
      </c>
      <c r="AA270" s="23"/>
      <c r="AB270" s="23"/>
      <c r="AC270" s="23"/>
      <c r="AD270" s="23"/>
      <c r="AE270" s="23"/>
      <c r="AF270" s="23"/>
      <c r="AG270" s="23"/>
      <c r="AH270" s="23"/>
      <c r="AI270" s="23"/>
      <c r="AJ270" s="23"/>
      <c r="AK270" s="23"/>
      <c r="AL270" s="23"/>
      <c r="AM270" s="23"/>
      <c r="AN270" s="23"/>
      <c r="AO270" s="23"/>
      <c r="AP270" s="23"/>
    </row>
    <row r="271" s="123" customFormat="true" ht="409.5" hidden="false" customHeight="false" outlineLevel="0" collapsed="false">
      <c r="A271" s="108" t="s">
        <v>757</v>
      </c>
      <c r="B271" s="108" t="s">
        <v>758</v>
      </c>
      <c r="C271" s="108" t="s">
        <v>1599</v>
      </c>
      <c r="D271" s="119" t="s">
        <v>1600</v>
      </c>
      <c r="E271" s="120" t="n">
        <v>132142</v>
      </c>
      <c r="F271" s="120" t="n">
        <v>33226</v>
      </c>
      <c r="G271" s="120" t="n">
        <v>2959</v>
      </c>
      <c r="H271" s="120" t="s">
        <v>2516</v>
      </c>
      <c r="I271" s="121" t="s">
        <v>1625</v>
      </c>
      <c r="J271" s="120" t="s">
        <v>31</v>
      </c>
      <c r="K271" s="120" t="s">
        <v>21</v>
      </c>
      <c r="L271" s="122" t="n">
        <v>11394.95</v>
      </c>
      <c r="M271" s="215" t="n">
        <v>3983.7</v>
      </c>
      <c r="N271" s="23" t="s">
        <v>21</v>
      </c>
      <c r="O271" s="120" t="s">
        <v>2037</v>
      </c>
      <c r="P271" s="120"/>
      <c r="Q271" s="120" t="s">
        <v>1627</v>
      </c>
      <c r="R271" s="120" t="n">
        <v>1398.8</v>
      </c>
      <c r="S271" s="120" t="s">
        <v>1905</v>
      </c>
      <c r="T271" s="120" t="n">
        <v>17</v>
      </c>
      <c r="U271" s="23" t="s">
        <v>2517</v>
      </c>
      <c r="V271" s="120" t="s">
        <v>31</v>
      </c>
      <c r="W271" s="23" t="s">
        <v>1907</v>
      </c>
      <c r="X271" s="23" t="s">
        <v>1630</v>
      </c>
      <c r="Y271" s="23" t="s">
        <v>2141</v>
      </c>
      <c r="Z271" s="23" t="s">
        <v>1632</v>
      </c>
      <c r="AA271" s="23"/>
      <c r="AB271" s="23"/>
      <c r="AC271" s="23"/>
      <c r="AD271" s="23"/>
      <c r="AE271" s="23"/>
      <c r="AF271" s="23"/>
      <c r="AG271" s="23"/>
      <c r="AH271" s="23"/>
      <c r="AI271" s="23"/>
      <c r="AJ271" s="23"/>
      <c r="AK271" s="23"/>
      <c r="AL271" s="23"/>
      <c r="AM271" s="23"/>
      <c r="AN271" s="23"/>
      <c r="AO271" s="23"/>
      <c r="AP271" s="184" t="s">
        <v>2518</v>
      </c>
    </row>
    <row r="272" s="123" customFormat="true" ht="51" hidden="false" customHeight="true" outlineLevel="0" collapsed="false">
      <c r="A272" s="108" t="s">
        <v>757</v>
      </c>
      <c r="B272" s="108" t="s">
        <v>758</v>
      </c>
      <c r="C272" s="108" t="s">
        <v>1601</v>
      </c>
      <c r="D272" s="119" t="s">
        <v>1602</v>
      </c>
      <c r="E272" s="120" t="n">
        <v>8676</v>
      </c>
      <c r="F272" s="120" t="n">
        <v>2758</v>
      </c>
      <c r="G272" s="120" t="n">
        <v>68</v>
      </c>
      <c r="H272" s="120" t="s">
        <v>2519</v>
      </c>
      <c r="I272" s="121" t="s">
        <v>1625</v>
      </c>
      <c r="J272" s="120" t="s">
        <v>31</v>
      </c>
      <c r="K272" s="120" t="s">
        <v>31</v>
      </c>
      <c r="L272" s="122" t="n">
        <v>703.8</v>
      </c>
      <c r="M272" s="215" t="n">
        <v>24.7</v>
      </c>
      <c r="N272" s="23" t="s">
        <v>57</v>
      </c>
      <c r="O272" s="120"/>
      <c r="P272" s="120"/>
      <c r="Q272" s="120" t="s">
        <v>1627</v>
      </c>
      <c r="R272" s="434" t="n">
        <v>121</v>
      </c>
      <c r="S272" s="120" t="s">
        <v>1905</v>
      </c>
      <c r="T272" s="120" t="n">
        <v>1</v>
      </c>
      <c r="U272" s="23" t="s">
        <v>2117</v>
      </c>
      <c r="V272" s="23" t="s">
        <v>31</v>
      </c>
      <c r="W272" s="23" t="s">
        <v>1907</v>
      </c>
      <c r="X272" s="23" t="s">
        <v>1630</v>
      </c>
      <c r="Y272" s="23" t="s">
        <v>1645</v>
      </c>
      <c r="Z272" s="23" t="s">
        <v>1632</v>
      </c>
      <c r="AA272" s="23"/>
      <c r="AB272" s="23"/>
      <c r="AC272" s="23"/>
      <c r="AD272" s="23"/>
      <c r="AE272" s="23"/>
      <c r="AF272" s="23"/>
      <c r="AG272" s="23"/>
      <c r="AH272" s="23"/>
      <c r="AI272" s="23"/>
      <c r="AJ272" s="23"/>
      <c r="AK272" s="23"/>
      <c r="AL272" s="23"/>
      <c r="AM272" s="23"/>
      <c r="AN272" s="23"/>
      <c r="AO272" s="23"/>
      <c r="AP272" s="23" t="s">
        <v>2520</v>
      </c>
    </row>
    <row r="273" s="123" customFormat="true" ht="38.25" hidden="false" customHeight="true" outlineLevel="0" collapsed="false">
      <c r="A273" s="108" t="s">
        <v>757</v>
      </c>
      <c r="B273" s="108" t="s">
        <v>758</v>
      </c>
      <c r="C273" s="108" t="s">
        <v>1603</v>
      </c>
      <c r="D273" s="108" t="s">
        <v>1604</v>
      </c>
      <c r="E273" s="120" t="n">
        <v>10937</v>
      </c>
      <c r="F273" s="120" t="n">
        <v>2650</v>
      </c>
      <c r="G273" s="120" t="n">
        <v>129</v>
      </c>
      <c r="H273" s="120" t="s">
        <v>2521</v>
      </c>
      <c r="I273" s="121" t="s">
        <v>1625</v>
      </c>
      <c r="J273" s="120" t="s">
        <v>31</v>
      </c>
      <c r="K273" s="120" t="s">
        <v>31</v>
      </c>
      <c r="L273" s="122" t="n">
        <v>889</v>
      </c>
      <c r="M273" s="215" t="n">
        <v>106.8</v>
      </c>
      <c r="N273" s="23" t="s">
        <v>57</v>
      </c>
      <c r="O273" s="120"/>
      <c r="P273" s="120"/>
      <c r="Q273" s="120" t="s">
        <v>1627</v>
      </c>
      <c r="R273" s="434" t="n">
        <v>86.2</v>
      </c>
      <c r="S273" s="120" t="s">
        <v>1905</v>
      </c>
      <c r="T273" s="120" t="n">
        <v>0</v>
      </c>
      <c r="U273" s="23"/>
      <c r="V273" s="23" t="s">
        <v>31</v>
      </c>
      <c r="W273" s="23" t="s">
        <v>1907</v>
      </c>
      <c r="X273" s="23" t="s">
        <v>1630</v>
      </c>
      <c r="Y273" s="23" t="s">
        <v>1645</v>
      </c>
      <c r="Z273" s="23" t="s">
        <v>1632</v>
      </c>
      <c r="AA273" s="23"/>
      <c r="AB273" s="23"/>
      <c r="AC273" s="23"/>
      <c r="AD273" s="23"/>
      <c r="AE273" s="23"/>
      <c r="AF273" s="23"/>
      <c r="AG273" s="23"/>
      <c r="AH273" s="23"/>
      <c r="AI273" s="23"/>
      <c r="AJ273" s="23"/>
      <c r="AK273" s="23"/>
      <c r="AL273" s="23"/>
      <c r="AM273" s="23"/>
      <c r="AN273" s="23"/>
      <c r="AO273" s="23"/>
      <c r="AP273" s="23"/>
    </row>
    <row r="274" customFormat="false" ht="38.25" hidden="false" customHeight="true" outlineLevel="0" collapsed="false">
      <c r="A274" s="127"/>
      <c r="B274" s="128"/>
      <c r="C274" s="108"/>
      <c r="D274" s="128"/>
      <c r="E274" s="120"/>
      <c r="F274" s="120"/>
      <c r="G274" s="120"/>
      <c r="H274" s="120"/>
      <c r="I274" s="121"/>
      <c r="J274" s="120"/>
      <c r="K274" s="120"/>
      <c r="L274" s="122"/>
      <c r="M274" s="215"/>
      <c r="O274" s="120"/>
      <c r="P274" s="120"/>
      <c r="Q274" s="120"/>
      <c r="R274" s="120"/>
      <c r="S274" s="120"/>
      <c r="T274" s="120"/>
    </row>
    <row r="275" s="123" customFormat="true" ht="139.5" hidden="false" customHeight="true" outlineLevel="0" collapsed="false">
      <c r="A275" s="108" t="s">
        <v>776</v>
      </c>
      <c r="B275" s="108" t="s">
        <v>1605</v>
      </c>
      <c r="C275" s="108" t="s">
        <v>1606</v>
      </c>
      <c r="D275" s="119" t="s">
        <v>1607</v>
      </c>
      <c r="E275" s="120" t="n">
        <v>36492</v>
      </c>
      <c r="F275" s="120" t="n">
        <v>14065</v>
      </c>
      <c r="G275" s="120" t="n">
        <v>1126</v>
      </c>
      <c r="H275" s="120" t="s">
        <v>2522</v>
      </c>
      <c r="I275" s="121" t="s">
        <v>1625</v>
      </c>
      <c r="J275" s="120" t="s">
        <v>2523</v>
      </c>
      <c r="K275" s="120" t="s">
        <v>31</v>
      </c>
      <c r="L275" s="122" t="n">
        <v>5292</v>
      </c>
      <c r="M275" s="215" t="n">
        <v>1130</v>
      </c>
      <c r="N275" s="23" t="s">
        <v>31</v>
      </c>
      <c r="O275" s="120" t="s">
        <v>2524</v>
      </c>
      <c r="P275" s="120" t="s">
        <v>2525</v>
      </c>
      <c r="Q275" s="120" t="s">
        <v>1627</v>
      </c>
      <c r="R275" s="120" t="n">
        <v>670</v>
      </c>
      <c r="S275" s="120" t="s">
        <v>1961</v>
      </c>
      <c r="T275" s="120" t="n">
        <v>1</v>
      </c>
      <c r="U275" s="23" t="s">
        <v>2526</v>
      </c>
      <c r="V275" s="23" t="s">
        <v>21</v>
      </c>
      <c r="W275" s="23" t="s">
        <v>1907</v>
      </c>
      <c r="X275" s="23" t="s">
        <v>1630</v>
      </c>
      <c r="Y275" s="23" t="s">
        <v>1688</v>
      </c>
      <c r="Z275" s="23" t="s">
        <v>21</v>
      </c>
      <c r="AA275" s="23" t="s">
        <v>1950</v>
      </c>
      <c r="AB275" s="23" t="s">
        <v>1898</v>
      </c>
      <c r="AC275" s="23" t="s">
        <v>1941</v>
      </c>
      <c r="AD275" s="23" t="s">
        <v>57</v>
      </c>
      <c r="AE275" s="23"/>
      <c r="AF275" s="23" t="s">
        <v>2525</v>
      </c>
      <c r="AG275" s="23" t="s">
        <v>2525</v>
      </c>
      <c r="AH275" s="23"/>
      <c r="AI275" s="23" t="s">
        <v>2525</v>
      </c>
      <c r="AJ275" s="23" t="s">
        <v>2525</v>
      </c>
      <c r="AK275" s="23" t="s">
        <v>2525</v>
      </c>
      <c r="AL275" s="23" t="s">
        <v>2525</v>
      </c>
      <c r="AM275" s="23" t="s">
        <v>2525</v>
      </c>
      <c r="AN275" s="23" t="s">
        <v>2525</v>
      </c>
      <c r="AO275" s="23"/>
      <c r="AP275" s="23" t="s">
        <v>2527</v>
      </c>
    </row>
    <row r="276" s="123" customFormat="true" ht="42" hidden="false" customHeight="true" outlineLevel="0" collapsed="false">
      <c r="A276" s="108" t="s">
        <v>776</v>
      </c>
      <c r="B276" s="108" t="s">
        <v>777</v>
      </c>
      <c r="C276" s="108" t="s">
        <v>1608</v>
      </c>
      <c r="D276" s="119" t="s">
        <v>1609</v>
      </c>
      <c r="E276" s="120" t="n">
        <v>5490</v>
      </c>
      <c r="F276" s="120" t="n">
        <v>1326</v>
      </c>
      <c r="G276" s="120" t="n">
        <v>104</v>
      </c>
      <c r="H276" s="120" t="s">
        <v>2528</v>
      </c>
      <c r="I276" s="121" t="s">
        <v>1625</v>
      </c>
      <c r="J276" s="120"/>
      <c r="K276" s="120" t="s">
        <v>21</v>
      </c>
      <c r="L276" s="122" t="n">
        <v>439.7</v>
      </c>
      <c r="M276" s="215" t="n">
        <v>35.178</v>
      </c>
      <c r="N276" s="23" t="s">
        <v>57</v>
      </c>
      <c r="O276" s="120"/>
      <c r="P276" s="120"/>
      <c r="Q276" s="120" t="s">
        <v>1627</v>
      </c>
      <c r="R276" s="120" t="n">
        <v>128</v>
      </c>
      <c r="S276" s="120" t="s">
        <v>1889</v>
      </c>
      <c r="T276" s="120" t="n">
        <v>1</v>
      </c>
      <c r="U276" s="23" t="s">
        <v>2529</v>
      </c>
      <c r="V276" s="23" t="s">
        <v>21</v>
      </c>
      <c r="W276" s="23" t="s">
        <v>1687</v>
      </c>
      <c r="X276" s="23" t="s">
        <v>1891</v>
      </c>
      <c r="Y276" s="23" t="s">
        <v>1631</v>
      </c>
      <c r="Z276" s="23" t="s">
        <v>1632</v>
      </c>
      <c r="AA276" s="23"/>
      <c r="AB276" s="23"/>
      <c r="AC276" s="23"/>
      <c r="AD276" s="23"/>
      <c r="AE276" s="23"/>
      <c r="AF276" s="23"/>
      <c r="AG276" s="23"/>
      <c r="AH276" s="23"/>
      <c r="AI276" s="23"/>
      <c r="AJ276" s="23"/>
      <c r="AK276" s="23"/>
      <c r="AL276" s="23"/>
      <c r="AM276" s="23"/>
      <c r="AN276" s="23"/>
      <c r="AO276" s="23"/>
      <c r="AP276" s="23"/>
    </row>
    <row r="277" s="123" customFormat="true" ht="56.25" hidden="false" customHeight="true" outlineLevel="0" collapsed="false">
      <c r="A277" s="108" t="s">
        <v>776</v>
      </c>
      <c r="B277" s="108" t="s">
        <v>786</v>
      </c>
      <c r="C277" s="108" t="s">
        <v>1610</v>
      </c>
      <c r="D277" s="108" t="s">
        <v>1611</v>
      </c>
      <c r="E277" s="120" t="n">
        <v>1600</v>
      </c>
      <c r="F277" s="120" t="n">
        <v>480</v>
      </c>
      <c r="G277" s="120" t="n">
        <v>41</v>
      </c>
      <c r="H277" s="108" t="s">
        <v>2530</v>
      </c>
      <c r="I277" s="121" t="s">
        <v>1915</v>
      </c>
      <c r="J277" s="120" t="s">
        <v>2531</v>
      </c>
      <c r="K277" s="120" t="s">
        <v>21</v>
      </c>
      <c r="L277" s="122" t="n">
        <v>131</v>
      </c>
      <c r="M277" s="215" t="n">
        <v>5.5</v>
      </c>
      <c r="N277" s="23" t="s">
        <v>21</v>
      </c>
      <c r="O277" s="120" t="s">
        <v>1938</v>
      </c>
      <c r="P277" s="120" t="s">
        <v>2532</v>
      </c>
      <c r="Q277" s="120" t="s">
        <v>1627</v>
      </c>
      <c r="R277" s="120" t="n">
        <v>54</v>
      </c>
      <c r="S277" s="120" t="s">
        <v>1905</v>
      </c>
      <c r="T277" s="120" t="n">
        <v>2</v>
      </c>
      <c r="U277" s="120" t="s">
        <v>2253</v>
      </c>
      <c r="V277" s="23" t="s">
        <v>21</v>
      </c>
      <c r="W277" s="23" t="s">
        <v>1629</v>
      </c>
      <c r="X277" s="23" t="s">
        <v>1891</v>
      </c>
      <c r="Y277" s="23" t="s">
        <v>1896</v>
      </c>
      <c r="Z277" s="23" t="s">
        <v>21</v>
      </c>
      <c r="AA277" s="23" t="s">
        <v>1897</v>
      </c>
      <c r="AB277" s="23" t="s">
        <v>1920</v>
      </c>
      <c r="AC277" s="23" t="s">
        <v>1899</v>
      </c>
      <c r="AD277" s="23" t="s">
        <v>57</v>
      </c>
      <c r="AE277" s="23"/>
      <c r="AF277" s="23"/>
      <c r="AG277" s="23"/>
      <c r="AH277" s="23"/>
      <c r="AI277" s="23"/>
      <c r="AJ277" s="23"/>
      <c r="AK277" s="23"/>
      <c r="AL277" s="23"/>
      <c r="AM277" s="23"/>
      <c r="AN277" s="23"/>
      <c r="AO277" s="23"/>
      <c r="AP277" s="23"/>
    </row>
    <row r="278" s="123" customFormat="true" ht="51" hidden="false" customHeight="false" outlineLevel="0" collapsed="false">
      <c r="A278" s="108" t="s">
        <v>776</v>
      </c>
      <c r="B278" s="108" t="s">
        <v>802</v>
      </c>
      <c r="C278" s="108" t="s">
        <v>1612</v>
      </c>
      <c r="D278" s="119" t="s">
        <v>1613</v>
      </c>
      <c r="E278" s="120" t="n">
        <v>2187</v>
      </c>
      <c r="F278" s="121" t="n">
        <v>899</v>
      </c>
      <c r="G278" s="121" t="n">
        <v>124</v>
      </c>
      <c r="H278" s="120" t="s">
        <v>2533</v>
      </c>
      <c r="I278" s="121" t="s">
        <v>1625</v>
      </c>
      <c r="J278" s="120" t="s">
        <v>2534</v>
      </c>
      <c r="K278" s="120" t="s">
        <v>75</v>
      </c>
      <c r="L278" s="160" t="n">
        <v>143.131506849315</v>
      </c>
      <c r="M278" s="215" t="n">
        <v>53.9506849315069</v>
      </c>
      <c r="N278" s="23" t="s">
        <v>21</v>
      </c>
      <c r="O278" s="120" t="s">
        <v>1644</v>
      </c>
      <c r="P278" s="120"/>
      <c r="Q278" s="120" t="s">
        <v>1888</v>
      </c>
      <c r="R278" s="434" t="n">
        <v>136.8</v>
      </c>
      <c r="S278" s="120" t="s">
        <v>1889</v>
      </c>
      <c r="T278" s="120" t="n">
        <v>1</v>
      </c>
      <c r="U278" s="23" t="s">
        <v>2535</v>
      </c>
      <c r="V278" s="23" t="s">
        <v>21</v>
      </c>
      <c r="W278" s="23" t="s">
        <v>1907</v>
      </c>
      <c r="X278" s="23" t="s">
        <v>1891</v>
      </c>
      <c r="Y278" s="23" t="s">
        <v>1896</v>
      </c>
      <c r="Z278" s="23" t="s">
        <v>1632</v>
      </c>
      <c r="AA278" s="23"/>
      <c r="AB278" s="23"/>
      <c r="AC278" s="23"/>
      <c r="AD278" s="23"/>
      <c r="AE278" s="23"/>
      <c r="AF278" s="23"/>
      <c r="AG278" s="23"/>
      <c r="AH278" s="23"/>
      <c r="AI278" s="23"/>
      <c r="AJ278" s="23"/>
      <c r="AK278" s="23"/>
      <c r="AL278" s="23"/>
      <c r="AM278" s="23"/>
      <c r="AN278" s="23"/>
      <c r="AO278" s="23"/>
      <c r="AP278" s="23" t="s">
        <v>2536</v>
      </c>
    </row>
    <row r="279" s="123" customFormat="true" ht="114.75" hidden="false" customHeight="true" outlineLevel="0" collapsed="false">
      <c r="A279" s="108" t="s">
        <v>776</v>
      </c>
      <c r="B279" s="108" t="s">
        <v>786</v>
      </c>
      <c r="C279" s="108" t="s">
        <v>1614</v>
      </c>
      <c r="D279" s="119" t="s">
        <v>1615</v>
      </c>
      <c r="E279" s="120" t="n">
        <v>22000</v>
      </c>
      <c r="F279" s="120" t="n">
        <v>6614</v>
      </c>
      <c r="G279" s="120" t="n">
        <v>612</v>
      </c>
      <c r="H279" s="108" t="s">
        <v>2537</v>
      </c>
      <c r="I279" s="121" t="s">
        <v>1625</v>
      </c>
      <c r="J279" s="120" t="s">
        <v>1643</v>
      </c>
      <c r="K279" s="120" t="s">
        <v>21</v>
      </c>
      <c r="L279" s="122" t="n">
        <v>2551.3</v>
      </c>
      <c r="M279" s="215" t="n">
        <v>439.7</v>
      </c>
      <c r="N279" s="23" t="s">
        <v>21</v>
      </c>
      <c r="O279" s="120" t="s">
        <v>1956</v>
      </c>
      <c r="P279" s="120"/>
      <c r="Q279" s="120" t="s">
        <v>1627</v>
      </c>
      <c r="R279" s="120" t="n">
        <v>391</v>
      </c>
      <c r="S279" s="120" t="s">
        <v>1905</v>
      </c>
      <c r="T279" s="120" t="n">
        <v>1</v>
      </c>
      <c r="U279" s="23" t="s">
        <v>2106</v>
      </c>
      <c r="V279" s="23" t="s">
        <v>21</v>
      </c>
      <c r="W279" s="23" t="s">
        <v>1687</v>
      </c>
      <c r="X279" s="23" t="s">
        <v>1891</v>
      </c>
      <c r="Y279" s="23" t="s">
        <v>1896</v>
      </c>
      <c r="Z279" s="23" t="s">
        <v>1632</v>
      </c>
      <c r="AA279" s="23"/>
      <c r="AB279" s="23"/>
      <c r="AC279" s="23"/>
      <c r="AD279" s="23" t="s">
        <v>57</v>
      </c>
      <c r="AE279" s="23"/>
      <c r="AF279" s="23"/>
      <c r="AG279" s="23"/>
      <c r="AH279" s="23"/>
      <c r="AI279" s="23"/>
      <c r="AJ279" s="23"/>
      <c r="AK279" s="23"/>
      <c r="AL279" s="23"/>
      <c r="AM279" s="23"/>
      <c r="AN279" s="23"/>
      <c r="AO279" s="23"/>
      <c r="AP279" s="23"/>
    </row>
    <row r="280" s="139" customFormat="true" ht="38.25" hidden="false" customHeight="true" outlineLevel="0" collapsed="false">
      <c r="A280" s="127" t="s">
        <v>776</v>
      </c>
      <c r="B280" s="128" t="s">
        <v>777</v>
      </c>
      <c r="C280" s="108" t="s">
        <v>1616</v>
      </c>
      <c r="D280" s="128" t="s">
        <v>1617</v>
      </c>
      <c r="E280" s="120" t="n">
        <v>4117</v>
      </c>
      <c r="F280" s="120" t="n">
        <v>1584</v>
      </c>
      <c r="G280" s="120" t="n">
        <v>160</v>
      </c>
      <c r="H280" s="120" t="s">
        <v>2538</v>
      </c>
      <c r="I280" s="121" t="s">
        <v>1625</v>
      </c>
      <c r="J280" s="120"/>
      <c r="K280" s="120" t="s">
        <v>21</v>
      </c>
      <c r="L280" s="122" t="n">
        <v>329.73</v>
      </c>
      <c r="M280" s="215" t="n">
        <v>160.879</v>
      </c>
      <c r="N280" s="23" t="s">
        <v>57</v>
      </c>
      <c r="O280" s="120"/>
      <c r="P280" s="120"/>
      <c r="Q280" s="120" t="s">
        <v>1929</v>
      </c>
      <c r="R280" s="120" t="n">
        <v>36</v>
      </c>
      <c r="S280" s="120" t="s">
        <v>1628</v>
      </c>
      <c r="T280" s="120" t="n">
        <v>1</v>
      </c>
      <c r="U280" s="23" t="s">
        <v>2539</v>
      </c>
      <c r="V280" s="23" t="s">
        <v>21</v>
      </c>
      <c r="W280" s="23" t="s">
        <v>1687</v>
      </c>
      <c r="X280" s="23" t="s">
        <v>1891</v>
      </c>
      <c r="Y280" s="23" t="s">
        <v>1631</v>
      </c>
      <c r="Z280" s="23" t="s">
        <v>21</v>
      </c>
      <c r="AA280" s="23" t="s">
        <v>2090</v>
      </c>
      <c r="AB280" s="23" t="s">
        <v>1898</v>
      </c>
      <c r="AC280" s="23" t="s">
        <v>1899</v>
      </c>
      <c r="AD280" s="23" t="s">
        <v>57</v>
      </c>
      <c r="AE280" s="23"/>
      <c r="AF280" s="23"/>
      <c r="AG280" s="23"/>
      <c r="AH280" s="23"/>
      <c r="AI280" s="129"/>
      <c r="AJ280" s="23"/>
      <c r="AK280" s="23"/>
      <c r="AL280" s="23"/>
      <c r="AM280" s="23"/>
      <c r="AN280" s="23"/>
      <c r="AO280" s="23"/>
      <c r="AP280" s="23" t="s">
        <v>2540</v>
      </c>
    </row>
    <row r="281" s="139" customFormat="true" ht="38.25" hidden="false" customHeight="true" outlineLevel="0" collapsed="false">
      <c r="A281" s="127" t="s">
        <v>776</v>
      </c>
      <c r="B281" s="128" t="s">
        <v>777</v>
      </c>
      <c r="C281" s="108" t="s">
        <v>1618</v>
      </c>
      <c r="D281" s="128" t="s">
        <v>1619</v>
      </c>
      <c r="E281" s="120" t="n">
        <v>583</v>
      </c>
      <c r="F281" s="120" t="n">
        <v>210</v>
      </c>
      <c r="G281" s="120" t="n">
        <v>7</v>
      </c>
      <c r="H281" s="120" t="s">
        <v>2541</v>
      </c>
      <c r="I281" s="121" t="s">
        <v>1625</v>
      </c>
      <c r="J281" s="120"/>
      <c r="K281" s="120" t="s">
        <v>21</v>
      </c>
      <c r="L281" s="122" t="n">
        <v>46.69</v>
      </c>
      <c r="M281" s="215" t="n">
        <v>0.835</v>
      </c>
      <c r="N281" s="23" t="s">
        <v>57</v>
      </c>
      <c r="O281" s="120"/>
      <c r="P281" s="120"/>
      <c r="Q281" s="120" t="s">
        <v>1929</v>
      </c>
      <c r="R281" s="120" t="n">
        <v>5.49</v>
      </c>
      <c r="S281" s="120" t="s">
        <v>1628</v>
      </c>
      <c r="T281" s="120" t="n">
        <v>0</v>
      </c>
      <c r="U281" s="23"/>
      <c r="V281" s="23" t="s">
        <v>21</v>
      </c>
      <c r="W281" s="23" t="s">
        <v>1687</v>
      </c>
      <c r="X281" s="23" t="s">
        <v>1891</v>
      </c>
      <c r="Y281" s="23" t="s">
        <v>1631</v>
      </c>
      <c r="Z281" s="23" t="s">
        <v>1632</v>
      </c>
      <c r="AA281" s="23"/>
      <c r="AB281" s="23"/>
      <c r="AC281" s="23"/>
      <c r="AD281" s="23"/>
      <c r="AE281" s="23"/>
      <c r="AF281" s="23"/>
      <c r="AG281" s="23"/>
      <c r="AH281" s="23"/>
      <c r="AI281" s="23"/>
      <c r="AJ281" s="23"/>
      <c r="AK281" s="23"/>
      <c r="AL281" s="23"/>
      <c r="AM281" s="23"/>
      <c r="AN281" s="23"/>
      <c r="AO281" s="23"/>
      <c r="AP281" s="23" t="s">
        <v>2540</v>
      </c>
    </row>
    <row r="282" s="168" customFormat="true" ht="79.5" hidden="false" customHeight="true" outlineLevel="0" collapsed="false">
      <c r="A282" s="162"/>
      <c r="B282" s="163"/>
      <c r="C282" s="164"/>
      <c r="D282" s="164"/>
      <c r="E282" s="165"/>
      <c r="F282" s="165"/>
      <c r="G282" s="165"/>
      <c r="H282" s="165"/>
      <c r="I282" s="165"/>
      <c r="J282" s="165"/>
      <c r="K282" s="165"/>
      <c r="L282" s="166"/>
      <c r="M282" s="197"/>
      <c r="N282" s="167"/>
      <c r="O282" s="165"/>
      <c r="P282" s="165"/>
      <c r="Q282" s="165"/>
      <c r="R282" s="446"/>
      <c r="S282" s="165"/>
      <c r="T282" s="165"/>
      <c r="U282" s="213"/>
      <c r="V282" s="167"/>
      <c r="W282" s="167"/>
      <c r="X282" s="167"/>
      <c r="Y282" s="167"/>
      <c r="Z282" s="167"/>
      <c r="AA282" s="167"/>
      <c r="AB282" s="167"/>
      <c r="AC282" s="167"/>
      <c r="AD282" s="167"/>
      <c r="AE282" s="167"/>
      <c r="AF282" s="167"/>
      <c r="AG282" s="167"/>
      <c r="AH282" s="167"/>
      <c r="AI282" s="214"/>
      <c r="AJ282" s="214"/>
      <c r="AK282" s="167"/>
      <c r="AL282" s="167"/>
      <c r="AM282" s="167"/>
      <c r="AN282" s="167"/>
      <c r="AO282" s="167"/>
      <c r="AP282" s="167"/>
    </row>
    <row r="283" s="168" customFormat="true" ht="90" hidden="false" customHeight="true" outlineLevel="0" collapsed="false">
      <c r="A283" s="162"/>
      <c r="B283" s="163"/>
      <c r="C283" s="164"/>
      <c r="D283" s="164"/>
      <c r="E283" s="165"/>
      <c r="F283" s="165"/>
      <c r="G283" s="165"/>
      <c r="H283" s="165"/>
      <c r="I283" s="165"/>
      <c r="J283" s="165"/>
      <c r="K283" s="165"/>
      <c r="L283" s="166"/>
      <c r="M283" s="197"/>
      <c r="N283" s="167"/>
      <c r="O283" s="165"/>
      <c r="P283" s="165"/>
      <c r="Q283" s="165"/>
      <c r="R283" s="447"/>
      <c r="S283" s="165"/>
      <c r="T283" s="165"/>
      <c r="U283" s="167"/>
      <c r="V283" s="167"/>
      <c r="W283" s="167"/>
      <c r="X283" s="167"/>
      <c r="Y283" s="167"/>
      <c r="Z283" s="167"/>
      <c r="AA283" s="167"/>
      <c r="AB283" s="167"/>
      <c r="AC283" s="167"/>
      <c r="AD283" s="167"/>
      <c r="AE283" s="167"/>
      <c r="AF283" s="167"/>
      <c r="AG283" s="167"/>
      <c r="AH283" s="167"/>
      <c r="AI283" s="214"/>
      <c r="AJ283" s="214"/>
      <c r="AK283" s="167"/>
      <c r="AL283" s="167"/>
      <c r="AM283" s="167"/>
      <c r="AN283" s="167"/>
      <c r="AO283" s="167"/>
      <c r="AP283" s="167"/>
    </row>
    <row r="284" s="123" customFormat="true" ht="63.75" hidden="false" customHeight="true" outlineLevel="0" collapsed="false">
      <c r="A284" s="108" t="s">
        <v>808</v>
      </c>
      <c r="B284" s="108" t="s">
        <v>809</v>
      </c>
      <c r="C284" s="108" t="s">
        <v>1620</v>
      </c>
      <c r="D284" s="119" t="s">
        <v>1621</v>
      </c>
      <c r="E284" s="120" t="n">
        <v>7981</v>
      </c>
      <c r="F284" s="120" t="n">
        <v>3377</v>
      </c>
      <c r="G284" s="120" t="n">
        <v>216</v>
      </c>
      <c r="H284" s="120" t="s">
        <v>2542</v>
      </c>
      <c r="I284" s="121" t="s">
        <v>1625</v>
      </c>
      <c r="J284" s="120" t="s">
        <v>1949</v>
      </c>
      <c r="K284" s="120" t="s">
        <v>21</v>
      </c>
      <c r="L284" s="122" t="n">
        <v>140.32</v>
      </c>
      <c r="M284" s="215" t="n">
        <v>93</v>
      </c>
      <c r="N284" s="215" t="s">
        <v>21</v>
      </c>
      <c r="O284" s="120" t="s">
        <v>1644</v>
      </c>
      <c r="P284" s="120"/>
      <c r="Q284" s="120" t="s">
        <v>1627</v>
      </c>
      <c r="R284" s="120" t="n">
        <v>127</v>
      </c>
      <c r="S284" s="120" t="s">
        <v>1905</v>
      </c>
      <c r="T284" s="120" t="n">
        <v>1</v>
      </c>
      <c r="U284" s="120" t="n">
        <v>1400</v>
      </c>
      <c r="V284" s="120" t="s">
        <v>21</v>
      </c>
      <c r="W284" s="120" t="s">
        <v>1687</v>
      </c>
      <c r="X284" s="120" t="s">
        <v>1909</v>
      </c>
      <c r="Y284" s="121" t="s">
        <v>1631</v>
      </c>
      <c r="Z284" s="120" t="s">
        <v>21</v>
      </c>
      <c r="AA284" s="120" t="s">
        <v>1691</v>
      </c>
      <c r="AB284" s="120" t="s">
        <v>1920</v>
      </c>
      <c r="AC284" s="120" t="s">
        <v>1899</v>
      </c>
      <c r="AD284" s="120" t="s">
        <v>57</v>
      </c>
      <c r="AE284" s="120"/>
      <c r="AF284" s="23"/>
      <c r="AG284" s="23"/>
      <c r="AH284" s="23"/>
      <c r="AI284" s="23"/>
      <c r="AJ284" s="23"/>
      <c r="AK284" s="23"/>
      <c r="AL284" s="23"/>
      <c r="AM284" s="23"/>
      <c r="AN284" s="23"/>
      <c r="AO284" s="69" t="s">
        <v>2543</v>
      </c>
      <c r="AP284" s="69" t="s">
        <v>2544</v>
      </c>
    </row>
    <row r="285" s="123" customFormat="true" ht="90" hidden="false" customHeight="true" outlineLevel="0" collapsed="false">
      <c r="A285" s="108" t="s">
        <v>808</v>
      </c>
      <c r="B285" s="108" t="s">
        <v>826</v>
      </c>
      <c r="C285" s="108" t="s">
        <v>1622</v>
      </c>
      <c r="D285" s="108" t="s">
        <v>1623</v>
      </c>
      <c r="E285" s="120" t="n">
        <v>2303</v>
      </c>
      <c r="F285" s="120" t="n">
        <v>886</v>
      </c>
      <c r="G285" s="120" t="n">
        <v>35</v>
      </c>
      <c r="H285" s="120" t="s">
        <v>1624</v>
      </c>
      <c r="I285" s="121" t="s">
        <v>1625</v>
      </c>
      <c r="J285" s="120" t="s">
        <v>2545</v>
      </c>
      <c r="K285" s="120" t="s">
        <v>21</v>
      </c>
      <c r="L285" s="321" t="n">
        <f aca="false">0.237*1000</f>
        <v>237</v>
      </c>
      <c r="M285" s="321" t="n">
        <f aca="false">0.381*1000</f>
        <v>381</v>
      </c>
      <c r="N285" s="23" t="s">
        <v>57</v>
      </c>
      <c r="O285" s="120"/>
      <c r="P285" s="120"/>
      <c r="Q285" s="120" t="s">
        <v>1627</v>
      </c>
      <c r="R285" s="448" t="n">
        <v>17492</v>
      </c>
      <c r="S285" s="120" t="s">
        <v>1657</v>
      </c>
      <c r="T285" s="120" t="n">
        <v>0</v>
      </c>
      <c r="U285" s="23"/>
      <c r="V285" s="23" t="s">
        <v>21</v>
      </c>
      <c r="W285" s="23" t="s">
        <v>1629</v>
      </c>
      <c r="X285" s="23" t="s">
        <v>1630</v>
      </c>
      <c r="Y285" s="23" t="s">
        <v>1631</v>
      </c>
      <c r="Z285" s="23" t="s">
        <v>1632</v>
      </c>
      <c r="AA285" s="23"/>
      <c r="AB285" s="23"/>
      <c r="AC285" s="23" t="s">
        <v>2276</v>
      </c>
      <c r="AD285" s="23" t="s">
        <v>21</v>
      </c>
      <c r="AE285" s="23" t="s">
        <v>1633</v>
      </c>
      <c r="AF285" s="23"/>
      <c r="AG285" s="23" t="s">
        <v>2546</v>
      </c>
      <c r="AH285" s="23" t="s">
        <v>1635</v>
      </c>
      <c r="AI285" s="188" t="n">
        <v>42676</v>
      </c>
      <c r="AJ285" s="188" t="n">
        <v>43647</v>
      </c>
      <c r="AK285" s="23" t="s">
        <v>2547</v>
      </c>
      <c r="AL285" s="23" t="n">
        <v>24</v>
      </c>
      <c r="AM285" s="23" t="s">
        <v>2548</v>
      </c>
      <c r="AN285" s="23" t="s">
        <v>2549</v>
      </c>
      <c r="AO285" s="23" t="s">
        <v>2550</v>
      </c>
      <c r="AP285" s="23" t="s">
        <v>2551</v>
      </c>
    </row>
    <row r="286" customFormat="false" ht="90" hidden="false" customHeight="true" outlineLevel="0" collapsed="false">
      <c r="A286" s="127"/>
      <c r="B286" s="128"/>
      <c r="C286" s="108"/>
      <c r="D286" s="108"/>
      <c r="E286" s="120"/>
      <c r="F286" s="120"/>
      <c r="G286" s="120"/>
      <c r="H286" s="120"/>
      <c r="I286" s="121"/>
      <c r="J286" s="120"/>
      <c r="K286" s="120"/>
      <c r="L286" s="122"/>
      <c r="M286" s="215"/>
      <c r="O286" s="120"/>
      <c r="P286" s="120"/>
      <c r="Q286" s="120"/>
      <c r="R286" s="448"/>
      <c r="S286" s="120"/>
      <c r="T286" s="120"/>
      <c r="AI286" s="449"/>
      <c r="AJ286" s="449"/>
    </row>
    <row r="287" customFormat="false" ht="114.75" hidden="false" customHeight="true" outlineLevel="0" collapsed="false">
      <c r="A287" s="127"/>
      <c r="B287" s="128"/>
      <c r="C287" s="108"/>
      <c r="D287" s="108"/>
      <c r="E287" s="120"/>
      <c r="F287" s="120"/>
      <c r="G287" s="120"/>
      <c r="H287" s="120"/>
      <c r="I287" s="121"/>
      <c r="J287" s="120"/>
      <c r="K287" s="120"/>
      <c r="L287" s="122"/>
      <c r="M287" s="215"/>
      <c r="O287" s="120"/>
      <c r="P287" s="120"/>
      <c r="Q287" s="120"/>
      <c r="R287" s="448"/>
      <c r="S287" s="120"/>
      <c r="T287" s="120"/>
    </row>
    <row r="288" customFormat="false" ht="114.75" hidden="false" customHeight="true" outlineLevel="0" collapsed="false">
      <c r="A288" s="127"/>
      <c r="B288" s="128"/>
      <c r="C288" s="108"/>
      <c r="D288" s="108"/>
      <c r="E288" s="120"/>
      <c r="F288" s="120"/>
      <c r="G288" s="120"/>
      <c r="H288" s="120"/>
      <c r="I288" s="121"/>
      <c r="J288" s="120"/>
      <c r="K288" s="120"/>
      <c r="L288" s="122"/>
      <c r="M288" s="215"/>
      <c r="O288" s="120"/>
      <c r="P288" s="120"/>
      <c r="Q288" s="120"/>
      <c r="R288" s="448"/>
      <c r="S288" s="120"/>
      <c r="T288" s="120"/>
    </row>
    <row r="289" s="190" customFormat="true" ht="90" hidden="false" customHeight="true" outlineLevel="0" collapsed="false">
      <c r="A289" s="108" t="s">
        <v>808</v>
      </c>
      <c r="B289" s="108" t="s">
        <v>826</v>
      </c>
      <c r="C289" s="108" t="s">
        <v>1640</v>
      </c>
      <c r="D289" s="108" t="s">
        <v>1641</v>
      </c>
      <c r="E289" s="120" t="n">
        <v>1216</v>
      </c>
      <c r="F289" s="120" t="n">
        <v>676</v>
      </c>
      <c r="G289" s="120" t="n">
        <v>37</v>
      </c>
      <c r="H289" s="120" t="s">
        <v>2552</v>
      </c>
      <c r="I289" s="121" t="s">
        <v>1625</v>
      </c>
      <c r="J289" s="120" t="s">
        <v>2545</v>
      </c>
      <c r="K289" s="120" t="s">
        <v>21</v>
      </c>
      <c r="L289" s="321" t="n">
        <v>214</v>
      </c>
      <c r="M289" s="321" t="n">
        <f aca="false">1.612*1000</f>
        <v>1612</v>
      </c>
      <c r="N289" s="23" t="s">
        <v>21</v>
      </c>
      <c r="O289" s="120" t="s">
        <v>1644</v>
      </c>
      <c r="P289" s="120"/>
      <c r="Q289" s="120" t="s">
        <v>1627</v>
      </c>
      <c r="R289" s="448" t="n">
        <v>26823</v>
      </c>
      <c r="S289" s="120" t="s">
        <v>1657</v>
      </c>
      <c r="T289" s="120" t="n">
        <v>1</v>
      </c>
      <c r="U289" s="23" t="s">
        <v>2553</v>
      </c>
      <c r="V289" s="23" t="s">
        <v>21</v>
      </c>
      <c r="W289" s="23" t="s">
        <v>1629</v>
      </c>
      <c r="X289" s="23" t="s">
        <v>1630</v>
      </c>
      <c r="Y289" s="23" t="s">
        <v>1645</v>
      </c>
      <c r="Z289" s="23" t="s">
        <v>21</v>
      </c>
      <c r="AA289" s="23" t="s">
        <v>1691</v>
      </c>
      <c r="AB289" s="23" t="s">
        <v>2554</v>
      </c>
      <c r="AC289" s="23" t="s">
        <v>1693</v>
      </c>
      <c r="AD289" s="23" t="s">
        <v>21</v>
      </c>
      <c r="AE289" s="23" t="s">
        <v>1646</v>
      </c>
      <c r="AF289" s="23"/>
      <c r="AG289" s="23" t="s">
        <v>1647</v>
      </c>
      <c r="AH289" s="23" t="s">
        <v>1635</v>
      </c>
      <c r="AI289" s="188" t="n">
        <v>42676</v>
      </c>
      <c r="AJ289" s="188" t="n">
        <v>43647</v>
      </c>
      <c r="AK289" s="23" t="s">
        <v>2555</v>
      </c>
      <c r="AL289" s="23" t="n">
        <v>38</v>
      </c>
      <c r="AM289" s="23" t="s">
        <v>2556</v>
      </c>
      <c r="AN289" s="23" t="s">
        <v>2557</v>
      </c>
      <c r="AO289" s="23" t="s">
        <v>2558</v>
      </c>
      <c r="AP289" s="23"/>
    </row>
    <row r="290" s="139" customFormat="true" ht="90" hidden="false" customHeight="true" outlineLevel="0" collapsed="false">
      <c r="A290" s="173" t="s">
        <v>808</v>
      </c>
      <c r="B290" s="108" t="s">
        <v>826</v>
      </c>
      <c r="C290" s="108" t="s">
        <v>1653</v>
      </c>
      <c r="D290" s="108" t="s">
        <v>1654</v>
      </c>
      <c r="E290" s="120" t="n">
        <v>621</v>
      </c>
      <c r="F290" s="120" t="n">
        <v>239</v>
      </c>
      <c r="G290" s="120" t="n">
        <v>6</v>
      </c>
      <c r="H290" s="120" t="s">
        <v>1655</v>
      </c>
      <c r="I290" s="121" t="s">
        <v>1625</v>
      </c>
      <c r="J290" s="120" t="s">
        <v>2545</v>
      </c>
      <c r="K290" s="120" t="s">
        <v>21</v>
      </c>
      <c r="L290" s="321" t="n">
        <v>252</v>
      </c>
      <c r="M290" s="321" t="n">
        <f aca="false">0.822*1000</f>
        <v>822</v>
      </c>
      <c r="N290" s="23" t="s">
        <v>57</v>
      </c>
      <c r="O290" s="120"/>
      <c r="P290" s="120"/>
      <c r="Q290" s="120" t="s">
        <v>1627</v>
      </c>
      <c r="R290" s="448" t="n">
        <v>4485</v>
      </c>
      <c r="S290" s="120" t="s">
        <v>1657</v>
      </c>
      <c r="T290" s="120" t="n">
        <v>0</v>
      </c>
      <c r="U290" s="23"/>
      <c r="V290" s="23" t="s">
        <v>21</v>
      </c>
      <c r="W290" s="23" t="s">
        <v>1629</v>
      </c>
      <c r="X290" s="23" t="s">
        <v>1630</v>
      </c>
      <c r="Y290" s="23" t="s">
        <v>1631</v>
      </c>
      <c r="Z290" s="23" t="s">
        <v>57</v>
      </c>
      <c r="AA290" s="23" t="s">
        <v>1691</v>
      </c>
      <c r="AB290" s="23" t="s">
        <v>2559</v>
      </c>
      <c r="AC290" s="23" t="s">
        <v>2276</v>
      </c>
      <c r="AD290" s="23" t="s">
        <v>21</v>
      </c>
      <c r="AE290" s="23" t="s">
        <v>1658</v>
      </c>
      <c r="AF290" s="23" t="s">
        <v>2560</v>
      </c>
      <c r="AG290" s="23" t="s">
        <v>2561</v>
      </c>
      <c r="AH290" s="23" t="s">
        <v>1635</v>
      </c>
      <c r="AI290" s="188" t="n">
        <v>42676</v>
      </c>
      <c r="AJ290" s="188" t="n">
        <v>43647</v>
      </c>
      <c r="AK290" s="23" t="s">
        <v>2562</v>
      </c>
      <c r="AL290" s="23" t="n">
        <v>13</v>
      </c>
      <c r="AM290" s="23" t="s">
        <v>2563</v>
      </c>
      <c r="AN290" s="23" t="s">
        <v>2564</v>
      </c>
      <c r="AO290" s="23" t="s">
        <v>2565</v>
      </c>
      <c r="AP290" s="23" t="s">
        <v>2551</v>
      </c>
      <c r="AQ290" s="183"/>
    </row>
    <row r="291" s="139" customFormat="true" ht="114.75" hidden="false" customHeight="true" outlineLevel="0" collapsed="false">
      <c r="A291" s="173" t="s">
        <v>808</v>
      </c>
      <c r="B291" s="108" t="s">
        <v>826</v>
      </c>
      <c r="C291" s="108" t="s">
        <v>2566</v>
      </c>
      <c r="D291" s="108" t="s">
        <v>2567</v>
      </c>
      <c r="E291" s="120" t="n">
        <v>1073</v>
      </c>
      <c r="F291" s="120" t="n">
        <v>511</v>
      </c>
      <c r="G291" s="120" t="n">
        <v>20</v>
      </c>
      <c r="H291" s="120" t="s">
        <v>2568</v>
      </c>
      <c r="I291" s="121" t="s">
        <v>1625</v>
      </c>
      <c r="J291" s="120" t="s">
        <v>2545</v>
      </c>
      <c r="K291" s="120" t="s">
        <v>21</v>
      </c>
      <c r="L291" s="321" t="n">
        <v>255</v>
      </c>
      <c r="M291" s="321" t="n">
        <f aca="false">0.242*1000</f>
        <v>242</v>
      </c>
      <c r="N291" s="23" t="s">
        <v>57</v>
      </c>
      <c r="O291" s="120"/>
      <c r="P291" s="120"/>
      <c r="Q291" s="120" t="s">
        <v>1627</v>
      </c>
      <c r="R291" s="450" t="n">
        <v>13982</v>
      </c>
      <c r="S291" s="120" t="s">
        <v>1657</v>
      </c>
      <c r="T291" s="120" t="n">
        <v>0</v>
      </c>
      <c r="U291" s="23"/>
      <c r="V291" s="23" t="s">
        <v>21</v>
      </c>
      <c r="W291" s="23" t="s">
        <v>1629</v>
      </c>
      <c r="X291" s="23" t="s">
        <v>1630</v>
      </c>
      <c r="Y291" s="23" t="s">
        <v>1631</v>
      </c>
      <c r="Z291" s="23" t="s">
        <v>57</v>
      </c>
      <c r="AA291" s="23" t="s">
        <v>1923</v>
      </c>
      <c r="AB291" s="23" t="s">
        <v>1692</v>
      </c>
      <c r="AC291" s="23" t="s">
        <v>2276</v>
      </c>
      <c r="AD291" s="23" t="s">
        <v>57</v>
      </c>
      <c r="AE291" s="23"/>
      <c r="AF291" s="23"/>
      <c r="AG291" s="23"/>
      <c r="AH291" s="23"/>
      <c r="AI291" s="23"/>
      <c r="AJ291" s="23"/>
      <c r="AK291" s="23"/>
      <c r="AL291" s="23"/>
      <c r="AM291" s="23" t="s">
        <v>2569</v>
      </c>
      <c r="AN291" s="23" t="s">
        <v>2570</v>
      </c>
      <c r="AO291" s="23" t="s">
        <v>2571</v>
      </c>
      <c r="AP291" s="23" t="s">
        <v>2572</v>
      </c>
      <c r="AQ291" s="451"/>
    </row>
    <row r="292" s="190" customFormat="true" ht="90" hidden="false" customHeight="true" outlineLevel="0" collapsed="false">
      <c r="A292" s="108" t="s">
        <v>808</v>
      </c>
      <c r="B292" s="108" t="s">
        <v>826</v>
      </c>
      <c r="C292" s="108" t="s">
        <v>2573</v>
      </c>
      <c r="D292" s="108" t="s">
        <v>2574</v>
      </c>
      <c r="E292" s="120" t="n">
        <v>2665</v>
      </c>
      <c r="F292" s="120" t="n">
        <v>1025</v>
      </c>
      <c r="G292" s="120" t="n">
        <v>46</v>
      </c>
      <c r="H292" s="120" t="s">
        <v>2575</v>
      </c>
      <c r="I292" s="121" t="s">
        <v>1625</v>
      </c>
      <c r="J292" s="120" t="s">
        <v>2545</v>
      </c>
      <c r="K292" s="120" t="s">
        <v>21</v>
      </c>
      <c r="L292" s="321" t="n">
        <v>253</v>
      </c>
      <c r="M292" s="321" t="n">
        <f aca="false">0.2*1000</f>
        <v>200</v>
      </c>
      <c r="N292" s="23" t="s">
        <v>57</v>
      </c>
      <c r="O292" s="120"/>
      <c r="P292" s="120"/>
      <c r="Q292" s="120" t="s">
        <v>1627</v>
      </c>
      <c r="R292" s="448" t="n">
        <v>20721</v>
      </c>
      <c r="S292" s="120" t="s">
        <v>1657</v>
      </c>
      <c r="T292" s="120" t="n">
        <v>0</v>
      </c>
      <c r="U292" s="23"/>
      <c r="V292" s="23" t="s">
        <v>21</v>
      </c>
      <c r="W292" s="23" t="s">
        <v>1629</v>
      </c>
      <c r="X292" s="23" t="s">
        <v>1630</v>
      </c>
      <c r="Y292" s="23" t="s">
        <v>1631</v>
      </c>
      <c r="Z292" s="23" t="s">
        <v>1632</v>
      </c>
      <c r="AA292" s="23"/>
      <c r="AB292" s="23"/>
      <c r="AC292" s="23" t="s">
        <v>2276</v>
      </c>
      <c r="AD292" s="23" t="s">
        <v>21</v>
      </c>
      <c r="AE292" s="23" t="s">
        <v>1646</v>
      </c>
      <c r="AF292" s="23" t="s">
        <v>2576</v>
      </c>
      <c r="AG292" s="23" t="s">
        <v>2577</v>
      </c>
      <c r="AH292" s="23" t="s">
        <v>1635</v>
      </c>
      <c r="AI292" s="188" t="n">
        <v>42676</v>
      </c>
      <c r="AJ292" s="188" t="n">
        <v>43647</v>
      </c>
      <c r="AK292" s="23" t="s">
        <v>2578</v>
      </c>
      <c r="AL292" s="23" t="n">
        <v>12</v>
      </c>
      <c r="AM292" s="23" t="s">
        <v>2579</v>
      </c>
      <c r="AN292" s="23" t="s">
        <v>2580</v>
      </c>
      <c r="AO292" s="23" t="s">
        <v>2581</v>
      </c>
      <c r="AP292" s="23" t="s">
        <v>2551</v>
      </c>
    </row>
    <row r="293" s="190" customFormat="true" ht="90" hidden="false" customHeight="true" outlineLevel="0" collapsed="false">
      <c r="A293" s="108" t="s">
        <v>808</v>
      </c>
      <c r="B293" s="108" t="s">
        <v>826</v>
      </c>
      <c r="C293" s="108" t="s">
        <v>1666</v>
      </c>
      <c r="D293" s="108" t="s">
        <v>1667</v>
      </c>
      <c r="E293" s="120" t="n">
        <v>3185</v>
      </c>
      <c r="F293" s="120" t="n">
        <v>1225</v>
      </c>
      <c r="G293" s="120" t="n">
        <v>32</v>
      </c>
      <c r="H293" s="120" t="s">
        <v>1668</v>
      </c>
      <c r="I293" s="121" t="s">
        <v>1625</v>
      </c>
      <c r="J293" s="120" t="s">
        <v>2545</v>
      </c>
      <c r="K293" s="120" t="s">
        <v>21</v>
      </c>
      <c r="L293" s="321" t="n">
        <v>304</v>
      </c>
      <c r="M293" s="321" t="n">
        <f aca="false">0.892*1000</f>
        <v>892</v>
      </c>
      <c r="N293" s="23" t="s">
        <v>57</v>
      </c>
      <c r="O293" s="120"/>
      <c r="P293" s="120"/>
      <c r="Q293" s="120" t="s">
        <v>1627</v>
      </c>
      <c r="R293" s="448" t="n">
        <v>25070</v>
      </c>
      <c r="S293" s="120" t="s">
        <v>1657</v>
      </c>
      <c r="T293" s="120" t="n">
        <v>0</v>
      </c>
      <c r="U293" s="23"/>
      <c r="V293" s="23" t="s">
        <v>21</v>
      </c>
      <c r="W293" s="23" t="s">
        <v>1629</v>
      </c>
      <c r="X293" s="23" t="s">
        <v>1630</v>
      </c>
      <c r="Y293" s="23" t="s">
        <v>1631</v>
      </c>
      <c r="Z293" s="23" t="s">
        <v>1632</v>
      </c>
      <c r="AA293" s="23"/>
      <c r="AB293" s="23"/>
      <c r="AC293" s="23" t="s">
        <v>2276</v>
      </c>
      <c r="AD293" s="23" t="s">
        <v>21</v>
      </c>
      <c r="AE293" s="23" t="s">
        <v>1658</v>
      </c>
      <c r="AF293" s="23" t="s">
        <v>1669</v>
      </c>
      <c r="AG293" s="23" t="s">
        <v>1670</v>
      </c>
      <c r="AH293" s="23" t="s">
        <v>1635</v>
      </c>
      <c r="AI293" s="188" t="n">
        <v>42676</v>
      </c>
      <c r="AJ293" s="188" t="n">
        <v>43647</v>
      </c>
      <c r="AK293" s="23" t="s">
        <v>2582</v>
      </c>
      <c r="AL293" s="23" t="n">
        <v>12</v>
      </c>
      <c r="AM293" s="23" t="s">
        <v>2583</v>
      </c>
      <c r="AN293" s="23" t="s">
        <v>2584</v>
      </c>
      <c r="AO293" s="23" t="s">
        <v>2585</v>
      </c>
      <c r="AP293" s="23" t="s">
        <v>2551</v>
      </c>
    </row>
    <row r="294" s="190" customFormat="true" ht="51" hidden="false" customHeight="true" outlineLevel="0" collapsed="false">
      <c r="A294" s="108" t="s">
        <v>808</v>
      </c>
      <c r="B294" s="108" t="s">
        <v>826</v>
      </c>
      <c r="C294" s="108" t="s">
        <v>1675</v>
      </c>
      <c r="D294" s="108" t="s">
        <v>1676</v>
      </c>
      <c r="E294" s="120" t="n">
        <v>560</v>
      </c>
      <c r="F294" s="120" t="n">
        <v>267</v>
      </c>
      <c r="G294" s="120" t="n">
        <v>9</v>
      </c>
      <c r="H294" s="120" t="s">
        <v>1676</v>
      </c>
      <c r="I294" s="121" t="s">
        <v>1625</v>
      </c>
      <c r="J294" s="120" t="s">
        <v>2545</v>
      </c>
      <c r="K294" s="120" t="s">
        <v>21</v>
      </c>
      <c r="L294" s="321" t="n">
        <v>179</v>
      </c>
      <c r="M294" s="321" t="n">
        <f aca="false">0.058*1000</f>
        <v>58</v>
      </c>
      <c r="N294" s="23" t="s">
        <v>57</v>
      </c>
      <c r="O294" s="120"/>
      <c r="P294" s="120"/>
      <c r="Q294" s="120" t="s">
        <v>1627</v>
      </c>
      <c r="R294" s="448" t="n">
        <v>7053</v>
      </c>
      <c r="S294" s="120" t="s">
        <v>1657</v>
      </c>
      <c r="T294" s="120" t="n">
        <v>0</v>
      </c>
      <c r="U294" s="23"/>
      <c r="V294" s="23" t="s">
        <v>21</v>
      </c>
      <c r="W294" s="23" t="s">
        <v>1629</v>
      </c>
      <c r="X294" s="23" t="s">
        <v>1630</v>
      </c>
      <c r="Y294" s="23" t="s">
        <v>1631</v>
      </c>
      <c r="Z294" s="23" t="s">
        <v>1632</v>
      </c>
      <c r="AA294" s="23"/>
      <c r="AB294" s="23"/>
      <c r="AC294" s="23"/>
      <c r="AD294" s="23" t="s">
        <v>57</v>
      </c>
      <c r="AE294" s="23"/>
      <c r="AF294" s="23"/>
      <c r="AG294" s="23"/>
      <c r="AH294" s="23"/>
      <c r="AI294" s="23"/>
      <c r="AJ294" s="23"/>
      <c r="AK294" s="23"/>
      <c r="AL294" s="23"/>
      <c r="AM294" s="23"/>
      <c r="AN294" s="23"/>
      <c r="AO294" s="23"/>
      <c r="AP294" s="23" t="s">
        <v>2551</v>
      </c>
    </row>
    <row r="295" s="190" customFormat="true" ht="92.25" hidden="false" customHeight="true" outlineLevel="0" collapsed="false">
      <c r="A295" s="108" t="s">
        <v>808</v>
      </c>
      <c r="B295" s="108" t="s">
        <v>826</v>
      </c>
      <c r="C295" s="108" t="s">
        <v>2586</v>
      </c>
      <c r="D295" s="108" t="s">
        <v>2587</v>
      </c>
      <c r="E295" s="120" t="n">
        <v>4737</v>
      </c>
      <c r="F295" s="120" t="n">
        <v>1822</v>
      </c>
      <c r="G295" s="120" t="n">
        <v>80</v>
      </c>
      <c r="H295" s="120" t="s">
        <v>2588</v>
      </c>
      <c r="I295" s="121" t="s">
        <v>1625</v>
      </c>
      <c r="J295" s="120" t="s">
        <v>2545</v>
      </c>
      <c r="K295" s="120" t="s">
        <v>21</v>
      </c>
      <c r="L295" s="321" t="n">
        <v>258</v>
      </c>
      <c r="M295" s="321" t="n">
        <f aca="false">0.814*1000</f>
        <v>814</v>
      </c>
      <c r="N295" s="23" t="s">
        <v>57</v>
      </c>
      <c r="O295" s="120"/>
      <c r="P295" s="120"/>
      <c r="Q295" s="120" t="s">
        <v>1627</v>
      </c>
      <c r="R295" s="219" t="n">
        <v>35754</v>
      </c>
      <c r="S295" s="120" t="s">
        <v>1657</v>
      </c>
      <c r="T295" s="120" t="n">
        <v>0</v>
      </c>
      <c r="U295" s="23"/>
      <c r="V295" s="23" t="s">
        <v>21</v>
      </c>
      <c r="W295" s="23" t="s">
        <v>1629</v>
      </c>
      <c r="X295" s="23" t="s">
        <v>1630</v>
      </c>
      <c r="Y295" s="23" t="s">
        <v>1631</v>
      </c>
      <c r="Z295" s="23" t="s">
        <v>1632</v>
      </c>
      <c r="AA295" s="23"/>
      <c r="AB295" s="23" t="s">
        <v>2559</v>
      </c>
      <c r="AC295" s="23" t="s">
        <v>1693</v>
      </c>
      <c r="AD295" s="23" t="s">
        <v>21</v>
      </c>
      <c r="AE295" s="23" t="s">
        <v>2589</v>
      </c>
      <c r="AF295" s="23" t="s">
        <v>2590</v>
      </c>
      <c r="AG295" s="23" t="s">
        <v>2591</v>
      </c>
      <c r="AH295" s="23" t="s">
        <v>1635</v>
      </c>
      <c r="AI295" s="188" t="n">
        <v>42676</v>
      </c>
      <c r="AJ295" s="188" t="n">
        <v>43647</v>
      </c>
      <c r="AK295" s="23" t="s">
        <v>2592</v>
      </c>
      <c r="AL295" s="23" t="n">
        <v>32</v>
      </c>
      <c r="AM295" s="23" t="s">
        <v>2593</v>
      </c>
      <c r="AN295" s="23" t="s">
        <v>2594</v>
      </c>
      <c r="AO295" s="23" t="s">
        <v>2595</v>
      </c>
      <c r="AP295" s="23" t="s">
        <v>2596</v>
      </c>
    </row>
    <row r="296" s="190" customFormat="true" ht="114.75" hidden="false" customHeight="true" outlineLevel="0" collapsed="false">
      <c r="A296" s="108" t="s">
        <v>808</v>
      </c>
      <c r="B296" s="108" t="s">
        <v>826</v>
      </c>
      <c r="C296" s="108" t="s">
        <v>2597</v>
      </c>
      <c r="D296" s="108" t="s">
        <v>2598</v>
      </c>
      <c r="E296" s="120" t="n">
        <v>2137</v>
      </c>
      <c r="F296" s="120" t="n">
        <v>855</v>
      </c>
      <c r="G296" s="120" t="n">
        <v>18</v>
      </c>
      <c r="H296" s="120" t="s">
        <v>2599</v>
      </c>
      <c r="I296" s="121" t="s">
        <v>1625</v>
      </c>
      <c r="J296" s="120" t="s">
        <v>2545</v>
      </c>
      <c r="K296" s="120" t="s">
        <v>21</v>
      </c>
      <c r="L296" s="321" t="n">
        <v>267</v>
      </c>
      <c r="M296" s="321" t="n">
        <f aca="false">0.525*1000</f>
        <v>525</v>
      </c>
      <c r="N296" s="23" t="s">
        <v>57</v>
      </c>
      <c r="O296" s="120"/>
      <c r="P296" s="120"/>
      <c r="Q296" s="120" t="s">
        <v>1627</v>
      </c>
      <c r="R296" s="448" t="n">
        <v>22124</v>
      </c>
      <c r="S296" s="120" t="s">
        <v>1657</v>
      </c>
      <c r="T296" s="120" t="n">
        <v>0</v>
      </c>
      <c r="U296" s="23"/>
      <c r="V296" s="23" t="s">
        <v>21</v>
      </c>
      <c r="W296" s="23" t="s">
        <v>1629</v>
      </c>
      <c r="X296" s="23" t="s">
        <v>1630</v>
      </c>
      <c r="Y296" s="23" t="s">
        <v>1631</v>
      </c>
      <c r="Z296" s="23" t="s">
        <v>21</v>
      </c>
      <c r="AA296" s="23" t="s">
        <v>1923</v>
      </c>
      <c r="AB296" s="23" t="s">
        <v>1692</v>
      </c>
      <c r="AC296" s="23" t="s">
        <v>2276</v>
      </c>
      <c r="AD296" s="23" t="s">
        <v>21</v>
      </c>
      <c r="AE296" s="23" t="s">
        <v>2589</v>
      </c>
      <c r="AF296" s="23" t="s">
        <v>2600</v>
      </c>
      <c r="AG296" s="23" t="s">
        <v>2601</v>
      </c>
      <c r="AH296" s="23" t="s">
        <v>1983</v>
      </c>
      <c r="AI296" s="188" t="n">
        <v>42887</v>
      </c>
      <c r="AJ296" s="188" t="n">
        <v>43647</v>
      </c>
      <c r="AK296" s="23" t="s">
        <v>2602</v>
      </c>
      <c r="AL296" s="23" t="n">
        <v>8</v>
      </c>
      <c r="AM296" s="23" t="s">
        <v>2603</v>
      </c>
      <c r="AN296" s="23" t="s">
        <v>2604</v>
      </c>
      <c r="AO296" s="23" t="s">
        <v>2605</v>
      </c>
      <c r="AP296" s="23" t="s">
        <v>2551</v>
      </c>
    </row>
    <row r="297" s="123" customFormat="true" ht="45" hidden="false" customHeight="true" outlineLevel="0" collapsed="false">
      <c r="A297" s="108" t="s">
        <v>808</v>
      </c>
      <c r="B297" s="108" t="s">
        <v>1677</v>
      </c>
      <c r="C297" s="108" t="s">
        <v>1678</v>
      </c>
      <c r="D297" s="108" t="s">
        <v>1679</v>
      </c>
      <c r="E297" s="120" t="n">
        <v>986</v>
      </c>
      <c r="F297" s="120" t="n">
        <v>479</v>
      </c>
      <c r="G297" s="120" t="n">
        <v>19</v>
      </c>
      <c r="H297" s="120" t="s">
        <v>2606</v>
      </c>
      <c r="I297" s="121" t="s">
        <v>1625</v>
      </c>
      <c r="J297" s="120" t="s">
        <v>31</v>
      </c>
      <c r="K297" s="120" t="s">
        <v>21</v>
      </c>
      <c r="L297" s="122" t="n">
        <v>347.45</v>
      </c>
      <c r="M297" s="215" t="n">
        <v>1</v>
      </c>
      <c r="N297" s="23" t="s">
        <v>21</v>
      </c>
      <c r="O297" s="120" t="s">
        <v>1644</v>
      </c>
      <c r="P297" s="120"/>
      <c r="Q297" s="120" t="s">
        <v>1627</v>
      </c>
      <c r="R297" s="434" t="n">
        <v>17.3</v>
      </c>
      <c r="S297" s="120" t="s">
        <v>2197</v>
      </c>
      <c r="T297" s="120" t="n">
        <v>1</v>
      </c>
      <c r="U297" s="23" t="s">
        <v>2607</v>
      </c>
      <c r="V297" s="23" t="s">
        <v>21</v>
      </c>
      <c r="W297" s="23" t="s">
        <v>1629</v>
      </c>
      <c r="X297" s="23" t="s">
        <v>1909</v>
      </c>
      <c r="Y297" s="23" t="s">
        <v>1631</v>
      </c>
      <c r="Z297" s="23" t="s">
        <v>21</v>
      </c>
      <c r="AA297" s="23" t="s">
        <v>1897</v>
      </c>
      <c r="AB297" s="23" t="s">
        <v>1898</v>
      </c>
      <c r="AC297" s="23" t="s">
        <v>1899</v>
      </c>
      <c r="AD297" s="23" t="s">
        <v>57</v>
      </c>
      <c r="AE297" s="23"/>
      <c r="AF297" s="23"/>
      <c r="AG297" s="23"/>
      <c r="AH297" s="23"/>
      <c r="AI297" s="23"/>
      <c r="AJ297" s="23"/>
      <c r="AK297" s="23"/>
      <c r="AL297" s="23"/>
      <c r="AM297" s="23"/>
      <c r="AN297" s="23"/>
      <c r="AO297" s="23"/>
      <c r="AP297" s="23"/>
    </row>
    <row r="298" s="123" customFormat="true" ht="38.25" hidden="false" customHeight="true" outlineLevel="0" collapsed="false">
      <c r="A298" s="108" t="s">
        <v>808</v>
      </c>
      <c r="B298" s="108" t="s">
        <v>1677</v>
      </c>
      <c r="C298" s="108" t="s">
        <v>1680</v>
      </c>
      <c r="D298" s="108" t="s">
        <v>1681</v>
      </c>
      <c r="E298" s="120" t="n">
        <v>87470</v>
      </c>
      <c r="F298" s="120" t="n">
        <v>1729</v>
      </c>
      <c r="G298" s="120" t="n">
        <v>68</v>
      </c>
      <c r="H298" s="120" t="s">
        <v>2608</v>
      </c>
      <c r="I298" s="121" t="s">
        <v>1625</v>
      </c>
      <c r="J298" s="120"/>
      <c r="K298" s="120" t="s">
        <v>21</v>
      </c>
      <c r="L298" s="122" t="n">
        <v>228.36</v>
      </c>
      <c r="M298" s="215" t="n">
        <v>18</v>
      </c>
      <c r="N298" s="23"/>
      <c r="O298" s="120"/>
      <c r="P298" s="120"/>
      <c r="Q298" s="120"/>
      <c r="R298" s="434" t="n">
        <v>50.2</v>
      </c>
      <c r="S298" s="120" t="s">
        <v>2197</v>
      </c>
      <c r="T298" s="120"/>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row>
    <row r="299" s="123" customFormat="true" ht="38.25" hidden="false" customHeight="true" outlineLevel="0" collapsed="false">
      <c r="A299" s="108" t="s">
        <v>808</v>
      </c>
      <c r="B299" s="108" t="s">
        <v>841</v>
      </c>
      <c r="C299" s="108" t="s">
        <v>1680</v>
      </c>
      <c r="D299" s="108" t="s">
        <v>1682</v>
      </c>
      <c r="E299" s="23" t="n">
        <v>15525</v>
      </c>
      <c r="F299" s="23" t="n">
        <v>6750</v>
      </c>
      <c r="G299" s="23" t="n">
        <v>585</v>
      </c>
      <c r="H299" s="120" t="s">
        <v>1685</v>
      </c>
      <c r="I299" s="121" t="s">
        <v>1625</v>
      </c>
      <c r="J299" s="120"/>
      <c r="K299" s="120" t="s">
        <v>21</v>
      </c>
      <c r="L299" s="122" t="n">
        <v>1493</v>
      </c>
      <c r="M299" s="215" t="n">
        <v>497</v>
      </c>
      <c r="N299" s="23" t="s">
        <v>57</v>
      </c>
      <c r="O299" s="120"/>
      <c r="P299" s="120"/>
      <c r="Q299" s="120" t="s">
        <v>1627</v>
      </c>
      <c r="R299" s="120" t="n">
        <v>231</v>
      </c>
      <c r="S299" s="120" t="s">
        <v>1905</v>
      </c>
      <c r="T299" s="120" t="n">
        <v>0</v>
      </c>
      <c r="U299" s="23" t="n">
        <v>0</v>
      </c>
      <c r="V299" s="23" t="s">
        <v>21</v>
      </c>
      <c r="W299" s="23"/>
      <c r="X299" s="23" t="s">
        <v>1891</v>
      </c>
      <c r="Y299" s="23" t="s">
        <v>1645</v>
      </c>
      <c r="Z299" s="23" t="s">
        <v>21</v>
      </c>
      <c r="AA299" s="23" t="s">
        <v>1897</v>
      </c>
      <c r="AB299" s="23" t="s">
        <v>1898</v>
      </c>
      <c r="AC299" s="23" t="s">
        <v>1899</v>
      </c>
      <c r="AD299" s="23" t="s">
        <v>57</v>
      </c>
      <c r="AE299" s="23"/>
      <c r="AF299" s="23"/>
      <c r="AG299" s="23"/>
      <c r="AH299" s="23"/>
      <c r="AI299" s="23"/>
      <c r="AJ299" s="23"/>
      <c r="AK299" s="23"/>
      <c r="AL299" s="23"/>
      <c r="AM299" s="23"/>
      <c r="AN299" s="23"/>
      <c r="AO299" s="23"/>
      <c r="AP299" s="23" t="s">
        <v>2609</v>
      </c>
    </row>
    <row r="300" s="136" customFormat="true" ht="51" hidden="false" customHeight="true" outlineLevel="0" collapsed="false">
      <c r="A300" s="69" t="s">
        <v>808</v>
      </c>
      <c r="B300" s="69" t="s">
        <v>847</v>
      </c>
      <c r="C300" s="69" t="s">
        <v>1680</v>
      </c>
      <c r="D300" s="69" t="s">
        <v>1683</v>
      </c>
      <c r="E300" s="23" t="n">
        <v>2736</v>
      </c>
      <c r="F300" s="23" t="n">
        <v>1425</v>
      </c>
      <c r="G300" s="23" t="n">
        <v>68</v>
      </c>
      <c r="H300" s="121" t="s">
        <v>1685</v>
      </c>
      <c r="I300" s="121" t="s">
        <v>1625</v>
      </c>
      <c r="J300" s="121"/>
      <c r="K300" s="121" t="s">
        <v>21</v>
      </c>
      <c r="L300" s="125" t="n">
        <v>614</v>
      </c>
      <c r="M300" s="226"/>
      <c r="N300" s="23"/>
      <c r="O300" s="121"/>
      <c r="P300" s="121"/>
      <c r="Q300" s="121" t="s">
        <v>1627</v>
      </c>
      <c r="R300" s="121" t="n">
        <v>38</v>
      </c>
      <c r="S300" s="121" t="s">
        <v>1628</v>
      </c>
      <c r="T300" s="121" t="n">
        <v>0</v>
      </c>
      <c r="U300" s="23"/>
      <c r="V300" s="23" t="s">
        <v>57</v>
      </c>
      <c r="W300" s="23"/>
      <c r="X300" s="23" t="s">
        <v>1909</v>
      </c>
      <c r="Y300" s="23" t="s">
        <v>1896</v>
      </c>
      <c r="Z300" s="23" t="s">
        <v>21</v>
      </c>
      <c r="AA300" s="23" t="s">
        <v>1950</v>
      </c>
      <c r="AB300" s="23" t="s">
        <v>1920</v>
      </c>
      <c r="AC300" s="23" t="s">
        <v>1941</v>
      </c>
      <c r="AD300" s="23" t="s">
        <v>57</v>
      </c>
      <c r="AE300" s="23" t="s">
        <v>1633</v>
      </c>
      <c r="AF300" s="23"/>
      <c r="AG300" s="23"/>
      <c r="AH300" s="23" t="s">
        <v>1983</v>
      </c>
      <c r="AI300" s="23"/>
      <c r="AJ300" s="23"/>
      <c r="AK300" s="23"/>
      <c r="AL300" s="23"/>
      <c r="AM300" s="23"/>
      <c r="AN300" s="23"/>
      <c r="AO300" s="23"/>
      <c r="AP300" s="23"/>
    </row>
    <row r="301" s="190" customFormat="true" ht="51" hidden="false" customHeight="true" outlineLevel="0" collapsed="false">
      <c r="A301" s="108" t="s">
        <v>808</v>
      </c>
      <c r="B301" s="108" t="s">
        <v>826</v>
      </c>
      <c r="C301" s="108" t="s">
        <v>1680</v>
      </c>
      <c r="D301" s="119" t="s">
        <v>2610</v>
      </c>
      <c r="E301" s="23" t="n">
        <v>44830</v>
      </c>
      <c r="F301" s="23" t="n">
        <v>17932</v>
      </c>
      <c r="G301" s="23" t="n">
        <v>1556</v>
      </c>
      <c r="H301" s="120" t="s">
        <v>1685</v>
      </c>
      <c r="I301" s="121" t="s">
        <v>1625</v>
      </c>
      <c r="J301" s="120" t="s">
        <v>2545</v>
      </c>
      <c r="K301" s="120" t="s">
        <v>21</v>
      </c>
      <c r="L301" s="321" t="n">
        <v>315</v>
      </c>
      <c r="M301" s="321" t="n">
        <f aca="false">0.801*1000</f>
        <v>801</v>
      </c>
      <c r="N301" s="23" t="s">
        <v>57</v>
      </c>
      <c r="O301" s="120"/>
      <c r="P301" s="120"/>
      <c r="Q301" s="120" t="s">
        <v>1627</v>
      </c>
      <c r="R301" s="448" t="n">
        <v>321372</v>
      </c>
      <c r="S301" s="120" t="s">
        <v>2197</v>
      </c>
      <c r="T301" s="120" t="n">
        <v>2</v>
      </c>
      <c r="U301" s="23" t="s">
        <v>2611</v>
      </c>
      <c r="V301" s="23" t="s">
        <v>21</v>
      </c>
      <c r="W301" s="23" t="s">
        <v>1687</v>
      </c>
      <c r="X301" s="23" t="s">
        <v>1630</v>
      </c>
      <c r="Y301" s="23" t="s">
        <v>1688</v>
      </c>
      <c r="Z301" s="23" t="s">
        <v>1632</v>
      </c>
      <c r="AA301" s="23"/>
      <c r="AB301" s="23"/>
      <c r="AC301" s="23"/>
      <c r="AD301" s="23" t="s">
        <v>57</v>
      </c>
      <c r="AE301" s="23"/>
      <c r="AF301" s="23"/>
      <c r="AG301" s="23"/>
      <c r="AH301" s="23"/>
      <c r="AI301" s="23"/>
      <c r="AJ301" s="23"/>
      <c r="AK301" s="23"/>
      <c r="AL301" s="23"/>
      <c r="AM301" s="23"/>
      <c r="AN301" s="23"/>
      <c r="AO301" s="23"/>
      <c r="AP301" s="23" t="s">
        <v>2612</v>
      </c>
    </row>
    <row r="302" s="118" customFormat="true" ht="105" hidden="false" customHeight="true" outlineLevel="0" collapsed="false">
      <c r="A302" s="108" t="s">
        <v>808</v>
      </c>
      <c r="B302" s="108" t="s">
        <v>826</v>
      </c>
      <c r="C302" s="108" t="s">
        <v>1846</v>
      </c>
      <c r="D302" s="108" t="s">
        <v>2613</v>
      </c>
      <c r="E302" s="120" t="n">
        <v>1530</v>
      </c>
      <c r="F302" s="120" t="n">
        <v>638</v>
      </c>
      <c r="G302" s="120" t="n">
        <v>24</v>
      </c>
      <c r="H302" s="120" t="s">
        <v>2614</v>
      </c>
      <c r="I302" s="121" t="s">
        <v>1625</v>
      </c>
      <c r="J302" s="120"/>
      <c r="K302" s="120" t="s">
        <v>21</v>
      </c>
      <c r="L302" s="122" t="n">
        <v>136.28</v>
      </c>
      <c r="M302" s="215" t="n">
        <f aca="false">0.24*1000</f>
        <v>240</v>
      </c>
      <c r="N302" s="112" t="s">
        <v>57</v>
      </c>
      <c r="O302" s="120"/>
      <c r="P302" s="120"/>
      <c r="Q302" s="120" t="s">
        <v>1627</v>
      </c>
      <c r="R302" s="448" t="n">
        <v>11.7</v>
      </c>
      <c r="S302" s="120" t="s">
        <v>1657</v>
      </c>
      <c r="T302" s="120" t="n">
        <v>0</v>
      </c>
      <c r="U302" s="112"/>
      <c r="V302" s="112" t="s">
        <v>21</v>
      </c>
      <c r="W302" s="112" t="s">
        <v>1629</v>
      </c>
      <c r="X302" s="112" t="s">
        <v>1630</v>
      </c>
      <c r="Y302" s="112" t="s">
        <v>1631</v>
      </c>
      <c r="Z302" s="112" t="s">
        <v>57</v>
      </c>
      <c r="AA302" s="112" t="s">
        <v>1923</v>
      </c>
      <c r="AB302" s="112" t="s">
        <v>2559</v>
      </c>
      <c r="AC302" s="112" t="s">
        <v>2276</v>
      </c>
      <c r="AD302" s="112" t="s">
        <v>21</v>
      </c>
      <c r="AE302" s="112" t="s">
        <v>1658</v>
      </c>
      <c r="AF302" s="112"/>
      <c r="AG302" s="112" t="s">
        <v>2615</v>
      </c>
      <c r="AH302" s="112" t="s">
        <v>1635</v>
      </c>
      <c r="AI302" s="449" t="n">
        <v>42676</v>
      </c>
      <c r="AJ302" s="449" t="n">
        <v>43647</v>
      </c>
      <c r="AK302" s="112" t="s">
        <v>2616</v>
      </c>
      <c r="AL302" s="112" t="n">
        <v>2</v>
      </c>
      <c r="AM302" s="112" t="s">
        <v>2617</v>
      </c>
      <c r="AN302" s="112" t="s">
        <v>2618</v>
      </c>
      <c r="AO302" s="112" t="s">
        <v>2619</v>
      </c>
      <c r="AP302" s="112"/>
    </row>
    <row r="303" s="190" customFormat="true" ht="105" hidden="false" customHeight="true" outlineLevel="0" collapsed="false">
      <c r="A303" s="108" t="s">
        <v>808</v>
      </c>
      <c r="B303" s="108" t="s">
        <v>826</v>
      </c>
      <c r="C303" s="108" t="s">
        <v>1689</v>
      </c>
      <c r="D303" s="108" t="s">
        <v>1690</v>
      </c>
      <c r="E303" s="120" t="n">
        <v>360</v>
      </c>
      <c r="F303" s="120" t="n">
        <v>201</v>
      </c>
      <c r="G303" s="120" t="n">
        <v>16</v>
      </c>
      <c r="H303" s="120" t="s">
        <v>1690</v>
      </c>
      <c r="I303" s="121" t="s">
        <v>1625</v>
      </c>
      <c r="J303" s="120" t="s">
        <v>2545</v>
      </c>
      <c r="K303" s="120" t="s">
        <v>21</v>
      </c>
      <c r="L303" s="321" t="n">
        <v>246</v>
      </c>
      <c r="M303" s="321" t="n">
        <f aca="false">0.117*1000</f>
        <v>117</v>
      </c>
      <c r="N303" s="23" t="s">
        <v>57</v>
      </c>
      <c r="O303" s="120"/>
      <c r="P303" s="120"/>
      <c r="Q303" s="120" t="s">
        <v>1627</v>
      </c>
      <c r="R303" s="448" t="n">
        <v>5772</v>
      </c>
      <c r="S303" s="120" t="s">
        <v>1657</v>
      </c>
      <c r="T303" s="120" t="n">
        <v>0</v>
      </c>
      <c r="U303" s="23"/>
      <c r="V303" s="23" t="s">
        <v>21</v>
      </c>
      <c r="W303" s="23" t="s">
        <v>1629</v>
      </c>
      <c r="X303" s="23" t="s">
        <v>1630</v>
      </c>
      <c r="Y303" s="23" t="s">
        <v>1631</v>
      </c>
      <c r="Z303" s="23" t="s">
        <v>21</v>
      </c>
      <c r="AA303" s="23" t="s">
        <v>2090</v>
      </c>
      <c r="AB303" s="23" t="s">
        <v>1898</v>
      </c>
      <c r="AC303" s="23" t="s">
        <v>2276</v>
      </c>
      <c r="AD303" s="23" t="s">
        <v>21</v>
      </c>
      <c r="AE303" s="23" t="s">
        <v>1646</v>
      </c>
      <c r="AF303" s="23" t="s">
        <v>2620</v>
      </c>
      <c r="AG303" s="23" t="s">
        <v>2621</v>
      </c>
      <c r="AH303" s="23" t="s">
        <v>1635</v>
      </c>
      <c r="AI303" s="188" t="n">
        <v>42676</v>
      </c>
      <c r="AJ303" s="188" t="n">
        <v>43647</v>
      </c>
      <c r="AK303" s="23" t="s">
        <v>2622</v>
      </c>
      <c r="AL303" s="23" t="n">
        <v>12</v>
      </c>
      <c r="AM303" s="23" t="s">
        <v>2623</v>
      </c>
      <c r="AN303" s="23" t="s">
        <v>2624</v>
      </c>
      <c r="AO303" s="23" t="s">
        <v>2625</v>
      </c>
      <c r="AP303" s="23"/>
    </row>
    <row r="304" s="139" customFormat="true" ht="105" hidden="false" customHeight="true" outlineLevel="0" collapsed="false">
      <c r="A304" s="173" t="s">
        <v>808</v>
      </c>
      <c r="B304" s="108" t="s">
        <v>826</v>
      </c>
      <c r="C304" s="108" t="s">
        <v>2626</v>
      </c>
      <c r="D304" s="108" t="s">
        <v>2627</v>
      </c>
      <c r="E304" s="120" t="n">
        <v>590</v>
      </c>
      <c r="F304" s="120" t="n">
        <v>283</v>
      </c>
      <c r="G304" s="120" t="n">
        <v>14</v>
      </c>
      <c r="H304" s="120" t="s">
        <v>2628</v>
      </c>
      <c r="I304" s="121" t="s">
        <v>1625</v>
      </c>
      <c r="J304" s="120" t="s">
        <v>2545</v>
      </c>
      <c r="K304" s="120" t="s">
        <v>21</v>
      </c>
      <c r="L304" s="321" t="n">
        <v>236</v>
      </c>
      <c r="M304" s="321" t="n">
        <f aca="false">1.672*1000</f>
        <v>1672</v>
      </c>
      <c r="N304" s="23" t="s">
        <v>57</v>
      </c>
      <c r="O304" s="120"/>
      <c r="P304" s="120"/>
      <c r="Q304" s="120" t="s">
        <v>1627</v>
      </c>
      <c r="R304" s="448" t="n">
        <v>5682</v>
      </c>
      <c r="S304" s="120" t="s">
        <v>1657</v>
      </c>
      <c r="T304" s="120"/>
      <c r="U304" s="23"/>
      <c r="V304" s="23" t="s">
        <v>21</v>
      </c>
      <c r="W304" s="23" t="s">
        <v>1629</v>
      </c>
      <c r="X304" s="23" t="s">
        <v>1630</v>
      </c>
      <c r="Y304" s="23" t="s">
        <v>1631</v>
      </c>
      <c r="Z304" s="23" t="s">
        <v>1632</v>
      </c>
      <c r="AA304" s="23"/>
      <c r="AB304" s="23"/>
      <c r="AC304" s="23"/>
      <c r="AD304" s="23" t="s">
        <v>21</v>
      </c>
      <c r="AE304" s="23" t="s">
        <v>2589</v>
      </c>
      <c r="AF304" s="23" t="s">
        <v>1669</v>
      </c>
      <c r="AG304" s="23" t="s">
        <v>2629</v>
      </c>
      <c r="AH304" s="23" t="s">
        <v>1635</v>
      </c>
      <c r="AI304" s="188" t="n">
        <v>42676</v>
      </c>
      <c r="AJ304" s="188" t="n">
        <v>43647</v>
      </c>
      <c r="AK304" s="23" t="s">
        <v>2630</v>
      </c>
      <c r="AL304" s="23" t="n">
        <v>9</v>
      </c>
      <c r="AM304" s="23" t="s">
        <v>2631</v>
      </c>
      <c r="AN304" s="23" t="s">
        <v>2632</v>
      </c>
      <c r="AO304" s="23" t="s">
        <v>2633</v>
      </c>
      <c r="AP304" s="23"/>
    </row>
    <row r="305" s="190" customFormat="true" ht="51" hidden="false" customHeight="true" outlineLevel="0" collapsed="false">
      <c r="A305" s="108" t="s">
        <v>808</v>
      </c>
      <c r="B305" s="108" t="s">
        <v>826</v>
      </c>
      <c r="C305" s="108" t="s">
        <v>1702</v>
      </c>
      <c r="D305" s="119" t="s">
        <v>1703</v>
      </c>
      <c r="E305" s="120" t="n">
        <v>5844</v>
      </c>
      <c r="F305" s="112" t="n">
        <v>2435</v>
      </c>
      <c r="G305" s="112" t="n">
        <v>113</v>
      </c>
      <c r="H305" s="120" t="s">
        <v>2634</v>
      </c>
      <c r="I305" s="121" t="s">
        <v>1625</v>
      </c>
      <c r="J305" s="120" t="s">
        <v>2545</v>
      </c>
      <c r="K305" s="120" t="s">
        <v>21</v>
      </c>
      <c r="L305" s="321" t="n">
        <v>240</v>
      </c>
      <c r="M305" s="321" t="n">
        <f aca="false">0.481*1000</f>
        <v>481</v>
      </c>
      <c r="N305" s="23" t="s">
        <v>57</v>
      </c>
      <c r="O305" s="120"/>
      <c r="P305" s="120"/>
      <c r="Q305" s="120" t="s">
        <v>1627</v>
      </c>
      <c r="R305" s="448" t="n">
        <v>70436</v>
      </c>
      <c r="S305" s="120" t="s">
        <v>1657</v>
      </c>
      <c r="T305" s="120" t="n">
        <v>0</v>
      </c>
      <c r="U305" s="23"/>
      <c r="V305" s="23" t="s">
        <v>21</v>
      </c>
      <c r="W305" s="23" t="s">
        <v>1629</v>
      </c>
      <c r="X305" s="23" t="s">
        <v>1630</v>
      </c>
      <c r="Y305" s="23" t="s">
        <v>1631</v>
      </c>
      <c r="Z305" s="23" t="s">
        <v>1632</v>
      </c>
      <c r="AA305" s="23"/>
      <c r="AB305" s="23"/>
      <c r="AC305" s="23"/>
      <c r="AD305" s="23" t="s">
        <v>57</v>
      </c>
      <c r="AE305" s="23"/>
      <c r="AF305" s="23"/>
      <c r="AG305" s="23"/>
      <c r="AH305" s="23"/>
      <c r="AI305" s="23"/>
      <c r="AJ305" s="23"/>
      <c r="AK305" s="23"/>
      <c r="AL305" s="23"/>
      <c r="AM305" s="23"/>
      <c r="AN305" s="23"/>
      <c r="AO305" s="23" t="s">
        <v>2635</v>
      </c>
      <c r="AP305" s="23" t="s">
        <v>2636</v>
      </c>
    </row>
    <row r="306" s="190" customFormat="true" ht="105" hidden="false" customHeight="true" outlineLevel="0" collapsed="false">
      <c r="A306" s="108" t="s">
        <v>808</v>
      </c>
      <c r="B306" s="108" t="s">
        <v>826</v>
      </c>
      <c r="C306" s="108" t="s">
        <v>1708</v>
      </c>
      <c r="D306" s="108" t="s">
        <v>1709</v>
      </c>
      <c r="E306" s="120" t="n">
        <v>3218</v>
      </c>
      <c r="F306" s="120" t="n">
        <v>1341</v>
      </c>
      <c r="G306" s="120" t="n">
        <v>54</v>
      </c>
      <c r="H306" s="120" t="s">
        <v>1710</v>
      </c>
      <c r="I306" s="121" t="s">
        <v>1625</v>
      </c>
      <c r="J306" s="120" t="s">
        <v>2545</v>
      </c>
      <c r="K306" s="120" t="s">
        <v>21</v>
      </c>
      <c r="L306" s="321" t="n">
        <v>194</v>
      </c>
      <c r="M306" s="321" t="n">
        <f aca="false">0.282*1000</f>
        <v>282</v>
      </c>
      <c r="N306" s="23" t="s">
        <v>57</v>
      </c>
      <c r="O306" s="120"/>
      <c r="P306" s="120"/>
      <c r="Q306" s="120" t="s">
        <v>1627</v>
      </c>
      <c r="R306" s="448" t="n">
        <v>37425</v>
      </c>
      <c r="S306" s="120" t="s">
        <v>1657</v>
      </c>
      <c r="T306" s="120" t="n">
        <v>1</v>
      </c>
      <c r="U306" s="23" t="s">
        <v>2175</v>
      </c>
      <c r="V306" s="23" t="s">
        <v>21</v>
      </c>
      <c r="W306" s="23" t="s">
        <v>1629</v>
      </c>
      <c r="X306" s="23" t="s">
        <v>1630</v>
      </c>
      <c r="Y306" s="23" t="s">
        <v>1631</v>
      </c>
      <c r="Z306" s="23" t="s">
        <v>1632</v>
      </c>
      <c r="AA306" s="23"/>
      <c r="AB306" s="23"/>
      <c r="AC306" s="23" t="s">
        <v>2276</v>
      </c>
      <c r="AD306" s="23" t="s">
        <v>21</v>
      </c>
      <c r="AE306" s="23" t="s">
        <v>1658</v>
      </c>
      <c r="AF306" s="23" t="s">
        <v>2637</v>
      </c>
      <c r="AG306" s="23" t="s">
        <v>2638</v>
      </c>
      <c r="AH306" s="23" t="s">
        <v>1635</v>
      </c>
      <c r="AI306" s="188" t="n">
        <v>42676</v>
      </c>
      <c r="AJ306" s="188" t="n">
        <v>43647</v>
      </c>
      <c r="AK306" s="23" t="s">
        <v>2639</v>
      </c>
      <c r="AL306" s="23" t="n">
        <v>24</v>
      </c>
      <c r="AM306" s="23" t="s">
        <v>2640</v>
      </c>
      <c r="AN306" s="23" t="s">
        <v>2641</v>
      </c>
      <c r="AO306" s="23" t="s">
        <v>2642</v>
      </c>
      <c r="AP306" s="23" t="s">
        <v>2551</v>
      </c>
    </row>
    <row r="307" s="123" customFormat="true" ht="112.5" hidden="false" customHeight="false" outlineLevel="0" collapsed="false">
      <c r="A307" s="108" t="s">
        <v>808</v>
      </c>
      <c r="B307" s="108" t="s">
        <v>817</v>
      </c>
      <c r="C307" s="108" t="s">
        <v>1717</v>
      </c>
      <c r="D307" s="119" t="s">
        <v>1718</v>
      </c>
      <c r="E307" s="120" t="n">
        <v>43252</v>
      </c>
      <c r="F307" s="120" t="n">
        <v>19226</v>
      </c>
      <c r="G307" s="120" t="n">
        <v>1026</v>
      </c>
      <c r="H307" s="120" t="s">
        <v>2643</v>
      </c>
      <c r="I307" s="121" t="s">
        <v>2167</v>
      </c>
      <c r="J307" s="120" t="s">
        <v>2644</v>
      </c>
      <c r="K307" s="120" t="s">
        <v>21</v>
      </c>
      <c r="L307" s="122" t="n">
        <v>4090.70684931507</v>
      </c>
      <c r="M307" s="215" t="n">
        <v>719.86301369863</v>
      </c>
      <c r="N307" s="23" t="s">
        <v>21</v>
      </c>
      <c r="O307" s="120" t="s">
        <v>2279</v>
      </c>
      <c r="P307" s="120" t="s">
        <v>2645</v>
      </c>
      <c r="Q307" s="120" t="s">
        <v>1627</v>
      </c>
      <c r="R307" s="434" t="n">
        <v>382.8</v>
      </c>
      <c r="S307" s="120" t="s">
        <v>1961</v>
      </c>
      <c r="T307" s="120" t="n">
        <v>1</v>
      </c>
      <c r="U307" s="220" t="s">
        <v>2646</v>
      </c>
      <c r="V307" s="23" t="s">
        <v>21</v>
      </c>
      <c r="W307" s="23" t="s">
        <v>1907</v>
      </c>
      <c r="X307" s="23" t="s">
        <v>1630</v>
      </c>
      <c r="Y307" s="23" t="s">
        <v>1688</v>
      </c>
      <c r="Z307" s="23" t="s">
        <v>21</v>
      </c>
      <c r="AA307" s="23" t="s">
        <v>1691</v>
      </c>
      <c r="AB307" s="23" t="s">
        <v>1920</v>
      </c>
      <c r="AC307" s="23" t="s">
        <v>1941</v>
      </c>
      <c r="AD307" s="23" t="s">
        <v>57</v>
      </c>
      <c r="AE307" s="23"/>
      <c r="AF307" s="23"/>
      <c r="AG307" s="23"/>
      <c r="AH307" s="23"/>
      <c r="AI307" s="23"/>
      <c r="AJ307" s="23"/>
      <c r="AK307" s="23"/>
      <c r="AL307" s="23"/>
      <c r="AM307" s="23"/>
      <c r="AN307" s="23"/>
      <c r="AO307" s="23" t="s">
        <v>2647</v>
      </c>
      <c r="AP307" s="23" t="s">
        <v>2648</v>
      </c>
    </row>
    <row r="308" customFormat="false" ht="51" hidden="false" customHeight="true" outlineLevel="0" collapsed="false">
      <c r="A308" s="127" t="s">
        <v>853</v>
      </c>
      <c r="B308" s="128" t="s">
        <v>880</v>
      </c>
      <c r="C308" s="108" t="s">
        <v>1719</v>
      </c>
      <c r="D308" s="128" t="s">
        <v>1720</v>
      </c>
      <c r="E308" s="120" t="n">
        <v>704</v>
      </c>
      <c r="F308" s="120" t="n">
        <v>261</v>
      </c>
      <c r="G308" s="120" t="n">
        <v>12</v>
      </c>
      <c r="H308" s="120" t="s">
        <v>2649</v>
      </c>
      <c r="I308" s="121" t="s">
        <v>1625</v>
      </c>
      <c r="J308" s="120" t="s">
        <v>57</v>
      </c>
      <c r="K308" s="120" t="s">
        <v>21</v>
      </c>
      <c r="L308" s="122" t="n">
        <v>80</v>
      </c>
      <c r="M308" s="215" t="n">
        <v>20</v>
      </c>
      <c r="N308" s="23" t="s">
        <v>57</v>
      </c>
      <c r="O308" s="120"/>
      <c r="P308" s="120"/>
      <c r="Q308" s="120" t="s">
        <v>1929</v>
      </c>
      <c r="R308" s="120" t="n">
        <v>30</v>
      </c>
      <c r="S308" s="120" t="s">
        <v>1961</v>
      </c>
      <c r="T308" s="120" t="n">
        <v>1</v>
      </c>
      <c r="U308" s="23" t="n">
        <v>500</v>
      </c>
      <c r="V308" s="23" t="s">
        <v>57</v>
      </c>
      <c r="W308" s="23"/>
      <c r="X308" s="23" t="s">
        <v>1891</v>
      </c>
      <c r="Y308" s="23" t="s">
        <v>1892</v>
      </c>
      <c r="Z308" s="23" t="s">
        <v>1632</v>
      </c>
      <c r="AA308" s="23"/>
      <c r="AB308" s="23"/>
      <c r="AC308" s="23"/>
      <c r="AD308" s="23"/>
      <c r="AE308" s="23"/>
      <c r="AF308" s="23"/>
      <c r="AG308" s="23"/>
      <c r="AH308" s="23"/>
      <c r="AI308" s="23"/>
      <c r="AJ308" s="23"/>
      <c r="AK308" s="23"/>
      <c r="AL308" s="23"/>
      <c r="AM308" s="23"/>
      <c r="AN308" s="23"/>
      <c r="AO308" s="23"/>
      <c r="AP308" s="108" t="s">
        <v>2650</v>
      </c>
    </row>
    <row r="309" s="123" customFormat="true" ht="51" hidden="false" customHeight="true" outlineLevel="0" collapsed="false">
      <c r="A309" s="108" t="s">
        <v>853</v>
      </c>
      <c r="B309" s="108" t="s">
        <v>1721</v>
      </c>
      <c r="C309" s="108" t="s">
        <v>1722</v>
      </c>
      <c r="D309" s="119" t="s">
        <v>1723</v>
      </c>
      <c r="E309" s="120" t="n">
        <v>1746</v>
      </c>
      <c r="F309" s="120" t="n">
        <v>0</v>
      </c>
      <c r="G309" s="120" t="n">
        <v>0</v>
      </c>
      <c r="H309" s="120" t="s">
        <v>2651</v>
      </c>
      <c r="I309" s="121" t="s">
        <v>1625</v>
      </c>
      <c r="J309" s="120"/>
      <c r="K309" s="120" t="s">
        <v>21</v>
      </c>
      <c r="L309" s="122" t="n">
        <v>221</v>
      </c>
      <c r="M309" s="215" t="n">
        <v>500</v>
      </c>
      <c r="N309" s="23" t="s">
        <v>57</v>
      </c>
      <c r="O309" s="120"/>
      <c r="P309" s="120"/>
      <c r="Q309" s="120" t="s">
        <v>1929</v>
      </c>
      <c r="R309" s="120" t="n">
        <v>12</v>
      </c>
      <c r="S309" s="120" t="s">
        <v>1889</v>
      </c>
      <c r="T309" s="120" t="n">
        <v>7</v>
      </c>
      <c r="U309" s="23" t="n">
        <v>2410</v>
      </c>
      <c r="V309" s="23" t="s">
        <v>21</v>
      </c>
      <c r="W309" s="23" t="s">
        <v>2099</v>
      </c>
      <c r="X309" s="23" t="s">
        <v>1891</v>
      </c>
      <c r="Y309" s="23" t="s">
        <v>2231</v>
      </c>
      <c r="Z309" s="23" t="s">
        <v>21</v>
      </c>
      <c r="AA309" s="23" t="s">
        <v>1963</v>
      </c>
      <c r="AB309" s="23" t="s">
        <v>1898</v>
      </c>
      <c r="AC309" s="23" t="s">
        <v>1899</v>
      </c>
      <c r="AD309" s="23" t="s">
        <v>57</v>
      </c>
      <c r="AE309" s="23"/>
      <c r="AF309" s="23"/>
      <c r="AG309" s="23"/>
      <c r="AH309" s="23"/>
      <c r="AI309" s="23"/>
      <c r="AJ309" s="23"/>
      <c r="AK309" s="23"/>
      <c r="AL309" s="23"/>
      <c r="AM309" s="23"/>
      <c r="AN309" s="23"/>
      <c r="AO309" s="23"/>
      <c r="AP309" s="23" t="s">
        <v>2652</v>
      </c>
    </row>
    <row r="310" customFormat="false" ht="51" hidden="false" customHeight="true" outlineLevel="0" collapsed="false">
      <c r="A310" s="127" t="s">
        <v>853</v>
      </c>
      <c r="B310" s="128" t="s">
        <v>880</v>
      </c>
      <c r="C310" s="108" t="s">
        <v>1724</v>
      </c>
      <c r="D310" s="128" t="s">
        <v>1725</v>
      </c>
      <c r="E310" s="120" t="n">
        <v>3141</v>
      </c>
      <c r="F310" s="120"/>
      <c r="G310" s="120"/>
      <c r="H310" s="120"/>
      <c r="I310" s="121"/>
      <c r="J310" s="120"/>
      <c r="K310" s="120"/>
      <c r="L310" s="122" t="n">
        <v>176</v>
      </c>
      <c r="M310" s="215"/>
      <c r="O310" s="120"/>
      <c r="P310" s="120"/>
      <c r="Q310" s="120"/>
      <c r="R310" s="120"/>
      <c r="S310" s="120"/>
      <c r="T310" s="120"/>
    </row>
    <row r="311" s="123" customFormat="true" ht="38.25" hidden="false" customHeight="true" outlineLevel="0" collapsed="false">
      <c r="A311" s="108" t="s">
        <v>853</v>
      </c>
      <c r="B311" s="108" t="s">
        <v>728</v>
      </c>
      <c r="C311" s="108" t="s">
        <v>1726</v>
      </c>
      <c r="D311" s="108" t="s">
        <v>1727</v>
      </c>
      <c r="E311" s="120" t="n">
        <v>2003</v>
      </c>
      <c r="F311" s="120"/>
      <c r="G311" s="120"/>
      <c r="H311" s="120" t="s">
        <v>2459</v>
      </c>
      <c r="I311" s="121"/>
      <c r="J311" s="120"/>
      <c r="K311" s="120"/>
      <c r="L311" s="122" t="n">
        <v>0</v>
      </c>
      <c r="M311" s="215"/>
      <c r="N311" s="23"/>
      <c r="O311" s="120"/>
      <c r="P311" s="120"/>
      <c r="Q311" s="120"/>
      <c r="R311" s="120"/>
      <c r="S311" s="120"/>
      <c r="T311" s="120"/>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row>
    <row r="312" s="118" customFormat="true" ht="38.25" hidden="false" customHeight="true" outlineLevel="0" collapsed="false">
      <c r="A312" s="108" t="s">
        <v>853</v>
      </c>
      <c r="B312" s="108" t="s">
        <v>1728</v>
      </c>
      <c r="C312" s="108" t="s">
        <v>1729</v>
      </c>
      <c r="D312" s="107" t="s">
        <v>1730</v>
      </c>
      <c r="E312" s="221" t="n">
        <v>4979</v>
      </c>
      <c r="F312" s="215" t="n">
        <v>1865</v>
      </c>
      <c r="G312" s="215" t="n">
        <v>54</v>
      </c>
      <c r="H312" s="120" t="s">
        <v>2653</v>
      </c>
      <c r="I312" s="121" t="s">
        <v>1625</v>
      </c>
      <c r="J312" s="120"/>
      <c r="K312" s="120" t="s">
        <v>21</v>
      </c>
      <c r="L312" s="122" t="n">
        <v>634.64</v>
      </c>
      <c r="M312" s="215" t="n">
        <v>158.66</v>
      </c>
      <c r="N312" s="112" t="s">
        <v>57</v>
      </c>
      <c r="O312" s="120"/>
      <c r="P312" s="120"/>
      <c r="Q312" s="120"/>
      <c r="R312" s="120" t="n">
        <v>150</v>
      </c>
      <c r="S312" s="120" t="s">
        <v>1961</v>
      </c>
      <c r="T312" s="120" t="n">
        <v>2</v>
      </c>
      <c r="U312" s="222" t="n">
        <v>100</v>
      </c>
      <c r="V312" s="112" t="s">
        <v>21</v>
      </c>
      <c r="W312" s="222" t="s">
        <v>1907</v>
      </c>
      <c r="X312" s="112" t="s">
        <v>1891</v>
      </c>
      <c r="Y312" s="112" t="s">
        <v>1896</v>
      </c>
      <c r="Z312" s="112" t="s">
        <v>1632</v>
      </c>
      <c r="AA312" s="112"/>
      <c r="AB312" s="112"/>
      <c r="AC312" s="112"/>
      <c r="AD312" s="112"/>
      <c r="AE312" s="112"/>
      <c r="AF312" s="112"/>
      <c r="AG312" s="112"/>
      <c r="AH312" s="112"/>
      <c r="AI312" s="112"/>
      <c r="AJ312" s="112"/>
      <c r="AK312" s="112"/>
      <c r="AL312" s="112"/>
      <c r="AM312" s="112"/>
      <c r="AN312" s="112"/>
      <c r="AO312" s="112"/>
      <c r="AP312" s="112" t="s">
        <v>2654</v>
      </c>
    </row>
    <row r="313" s="123" customFormat="true" ht="51" hidden="false" customHeight="true" outlineLevel="0" collapsed="false">
      <c r="A313" s="108" t="s">
        <v>853</v>
      </c>
      <c r="B313" s="108" t="s">
        <v>893</v>
      </c>
      <c r="C313" s="108" t="s">
        <v>1731</v>
      </c>
      <c r="D313" s="108" t="s">
        <v>1732</v>
      </c>
      <c r="E313" s="120" t="n">
        <v>1550</v>
      </c>
      <c r="F313" s="120" t="n">
        <v>618</v>
      </c>
      <c r="G313" s="120" t="n">
        <v>0</v>
      </c>
      <c r="H313" s="120" t="s">
        <v>2655</v>
      </c>
      <c r="I313" s="121" t="s">
        <v>2167</v>
      </c>
      <c r="J313" s="120" t="s">
        <v>57</v>
      </c>
      <c r="K313" s="120" t="s">
        <v>21</v>
      </c>
      <c r="L313" s="122" t="n">
        <v>40</v>
      </c>
      <c r="M313" s="215" t="n">
        <v>0</v>
      </c>
      <c r="N313" s="23" t="s">
        <v>57</v>
      </c>
      <c r="O313" s="120"/>
      <c r="P313" s="120"/>
      <c r="Q313" s="120" t="s">
        <v>1888</v>
      </c>
      <c r="R313" s="120" t="n">
        <v>13</v>
      </c>
      <c r="S313" s="120" t="s">
        <v>1628</v>
      </c>
      <c r="T313" s="120" t="n">
        <v>5</v>
      </c>
      <c r="U313" s="23" t="n">
        <v>2950</v>
      </c>
      <c r="V313" s="23" t="s">
        <v>21</v>
      </c>
      <c r="W313" s="23" t="s">
        <v>1981</v>
      </c>
      <c r="X313" s="23" t="s">
        <v>1891</v>
      </c>
      <c r="Y313" s="23" t="s">
        <v>1631</v>
      </c>
      <c r="Z313" s="23" t="s">
        <v>21</v>
      </c>
      <c r="AA313" s="23" t="s">
        <v>1897</v>
      </c>
      <c r="AB313" s="23" t="s">
        <v>1898</v>
      </c>
      <c r="AC313" s="23" t="s">
        <v>1941</v>
      </c>
      <c r="AD313" s="23" t="s">
        <v>21</v>
      </c>
      <c r="AE313" s="23" t="s">
        <v>1969</v>
      </c>
      <c r="AF313" s="23"/>
      <c r="AG313" s="23" t="s">
        <v>2656</v>
      </c>
      <c r="AH313" s="23"/>
      <c r="AI313" s="23" t="s">
        <v>2657</v>
      </c>
      <c r="AJ313" s="23" t="s">
        <v>2658</v>
      </c>
      <c r="AK313" s="23" t="s">
        <v>2659</v>
      </c>
      <c r="AL313" s="23" t="n">
        <v>25</v>
      </c>
      <c r="AM313" s="23" t="n">
        <v>284</v>
      </c>
      <c r="AN313" s="23" t="n">
        <v>517</v>
      </c>
      <c r="AO313" s="23"/>
      <c r="AP313" s="23"/>
    </row>
    <row r="314" s="123" customFormat="true" ht="38.25" hidden="false" customHeight="true" outlineLevel="0" collapsed="false">
      <c r="A314" s="108" t="s">
        <v>853</v>
      </c>
      <c r="B314" s="108" t="s">
        <v>901</v>
      </c>
      <c r="C314" s="108" t="s">
        <v>1731</v>
      </c>
      <c r="D314" s="108" t="s">
        <v>1733</v>
      </c>
      <c r="E314" s="23" t="n">
        <v>7100</v>
      </c>
      <c r="F314" s="23" t="n">
        <v>1662</v>
      </c>
      <c r="G314" s="23" t="n">
        <v>131</v>
      </c>
      <c r="H314" s="120" t="s">
        <v>2660</v>
      </c>
      <c r="I314" s="121" t="s">
        <v>1625</v>
      </c>
      <c r="J314" s="120" t="s">
        <v>22</v>
      </c>
      <c r="K314" s="120" t="s">
        <v>75</v>
      </c>
      <c r="L314" s="122" t="n">
        <v>220</v>
      </c>
      <c r="M314" s="215" t="n">
        <v>40</v>
      </c>
      <c r="N314" s="23" t="s">
        <v>21</v>
      </c>
      <c r="O314" s="120" t="s">
        <v>2272</v>
      </c>
      <c r="P314" s="120" t="s">
        <v>2661</v>
      </c>
      <c r="Q314" s="120" t="s">
        <v>1929</v>
      </c>
      <c r="R314" s="120" t="n">
        <v>21.57</v>
      </c>
      <c r="S314" s="120" t="s">
        <v>1905</v>
      </c>
      <c r="T314" s="120" t="n">
        <v>2</v>
      </c>
      <c r="U314" s="23" t="n">
        <v>1500</v>
      </c>
      <c r="V314" s="23" t="s">
        <v>21</v>
      </c>
      <c r="W314" s="23" t="s">
        <v>1629</v>
      </c>
      <c r="X314" s="23" t="s">
        <v>1891</v>
      </c>
      <c r="Y314" s="23" t="s">
        <v>1892</v>
      </c>
      <c r="Z314" s="23" t="s">
        <v>21</v>
      </c>
      <c r="AA314" s="23" t="s">
        <v>1897</v>
      </c>
      <c r="AB314" s="23" t="s">
        <v>1920</v>
      </c>
      <c r="AC314" s="23" t="s">
        <v>1941</v>
      </c>
      <c r="AD314" s="23" t="s">
        <v>21</v>
      </c>
      <c r="AE314" s="23" t="s">
        <v>1969</v>
      </c>
      <c r="AF314" s="23"/>
      <c r="AG314" s="23" t="s">
        <v>2662</v>
      </c>
      <c r="AH314" s="23" t="s">
        <v>1983</v>
      </c>
      <c r="AI314" s="23" t="s">
        <v>2663</v>
      </c>
      <c r="AJ314" s="23" t="s">
        <v>2664</v>
      </c>
      <c r="AK314" s="23" t="s">
        <v>2665</v>
      </c>
      <c r="AL314" s="23" t="n">
        <v>16</v>
      </c>
      <c r="AM314" s="23" t="s">
        <v>2666</v>
      </c>
      <c r="AN314" s="23" t="n">
        <v>1100</v>
      </c>
      <c r="AO314" s="23" t="s">
        <v>2667</v>
      </c>
      <c r="AP314" s="23" t="s">
        <v>2668</v>
      </c>
    </row>
    <row r="315" s="123" customFormat="true" ht="51" hidden="false" customHeight="true" outlineLevel="0" collapsed="false">
      <c r="A315" s="108" t="s">
        <v>853</v>
      </c>
      <c r="B315" s="108" t="s">
        <v>893</v>
      </c>
      <c r="C315" s="108" t="s">
        <v>1734</v>
      </c>
      <c r="D315" s="108" t="s">
        <v>1735</v>
      </c>
      <c r="E315" s="120" t="n">
        <v>3846</v>
      </c>
      <c r="F315" s="120" t="n">
        <v>3493</v>
      </c>
      <c r="G315" s="120" t="n">
        <v>289</v>
      </c>
      <c r="H315" s="120" t="s">
        <v>2669</v>
      </c>
      <c r="I315" s="121" t="s">
        <v>1915</v>
      </c>
      <c r="J315" s="120" t="s">
        <v>57</v>
      </c>
      <c r="K315" s="120" t="s">
        <v>21</v>
      </c>
      <c r="L315" s="122" t="n">
        <v>700</v>
      </c>
      <c r="M315" s="215" t="n">
        <v>493</v>
      </c>
      <c r="N315" s="23" t="s">
        <v>57</v>
      </c>
      <c r="O315" s="120"/>
      <c r="P315" s="120"/>
      <c r="Q315" s="120" t="s">
        <v>1888</v>
      </c>
      <c r="R315" s="120" t="n">
        <v>28</v>
      </c>
      <c r="S315" s="120" t="s">
        <v>1905</v>
      </c>
      <c r="T315" s="120" t="n">
        <v>7</v>
      </c>
      <c r="U315" s="23" t="n">
        <v>5300</v>
      </c>
      <c r="V315" s="23" t="s">
        <v>57</v>
      </c>
      <c r="W315" s="23"/>
      <c r="X315" s="23" t="s">
        <v>1891</v>
      </c>
      <c r="Y315" s="23" t="s">
        <v>1631</v>
      </c>
      <c r="Z315" s="23" t="s">
        <v>21</v>
      </c>
      <c r="AA315" s="23" t="s">
        <v>1897</v>
      </c>
      <c r="AB315" s="23" t="s">
        <v>1898</v>
      </c>
      <c r="AC315" s="23" t="s">
        <v>1941</v>
      </c>
      <c r="AD315" s="23"/>
      <c r="AE315" s="23"/>
      <c r="AF315" s="23"/>
      <c r="AG315" s="23"/>
      <c r="AH315" s="23"/>
      <c r="AI315" s="23"/>
      <c r="AJ315" s="23"/>
      <c r="AK315" s="23"/>
      <c r="AL315" s="23"/>
      <c r="AM315" s="23"/>
      <c r="AN315" s="23"/>
      <c r="AO315" s="23"/>
      <c r="AP315" s="23"/>
    </row>
    <row r="316" s="123" customFormat="true" ht="38.25" hidden="false" customHeight="true" outlineLevel="0" collapsed="false">
      <c r="A316" s="108" t="s">
        <v>853</v>
      </c>
      <c r="B316" s="108" t="s">
        <v>908</v>
      </c>
      <c r="C316" s="108" t="s">
        <v>1736</v>
      </c>
      <c r="D316" s="108" t="s">
        <v>1737</v>
      </c>
      <c r="E316" s="120" t="n">
        <v>84342</v>
      </c>
      <c r="F316" s="120" t="n">
        <v>2694</v>
      </c>
      <c r="G316" s="120" t="n">
        <v>191</v>
      </c>
      <c r="H316" s="120"/>
      <c r="I316" s="121" t="s">
        <v>2167</v>
      </c>
      <c r="J316" s="120"/>
      <c r="K316" s="120"/>
      <c r="L316" s="122" t="n">
        <v>246.21</v>
      </c>
      <c r="M316" s="215"/>
      <c r="N316" s="23"/>
      <c r="O316" s="120"/>
      <c r="P316" s="120"/>
      <c r="Q316" s="120"/>
      <c r="R316" s="120"/>
      <c r="S316" s="120"/>
      <c r="T316" s="120"/>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t="s">
        <v>2670</v>
      </c>
    </row>
    <row r="317" s="123" customFormat="true" ht="38.25" hidden="false" customHeight="true" outlineLevel="0" collapsed="false">
      <c r="A317" s="108" t="s">
        <v>853</v>
      </c>
      <c r="B317" s="108" t="s">
        <v>914</v>
      </c>
      <c r="C317" s="108" t="s">
        <v>1736</v>
      </c>
      <c r="D317" s="108" t="s">
        <v>1738</v>
      </c>
      <c r="E317" s="23" t="n">
        <v>678</v>
      </c>
      <c r="F317" s="223" t="n">
        <v>658</v>
      </c>
      <c r="G317" s="23" t="n">
        <v>31</v>
      </c>
      <c r="H317" s="120" t="s">
        <v>2671</v>
      </c>
      <c r="I317" s="121" t="s">
        <v>1915</v>
      </c>
      <c r="J317" s="120"/>
      <c r="K317" s="120"/>
      <c r="L317" s="224" t="n">
        <v>161</v>
      </c>
      <c r="M317" s="452" t="n">
        <v>8</v>
      </c>
      <c r="N317" s="23"/>
      <c r="O317" s="120"/>
      <c r="P317" s="120"/>
      <c r="Q317" s="120" t="s">
        <v>1888</v>
      </c>
      <c r="R317" s="120" t="n">
        <v>10</v>
      </c>
      <c r="S317" s="120" t="s">
        <v>1657</v>
      </c>
      <c r="T317" s="120"/>
      <c r="U317" s="23"/>
      <c r="V317" s="23"/>
      <c r="W317" s="23"/>
      <c r="X317" s="23" t="s">
        <v>1891</v>
      </c>
      <c r="Y317" s="23"/>
      <c r="Z317" s="23"/>
      <c r="AA317" s="23"/>
      <c r="AB317" s="23"/>
      <c r="AC317" s="23"/>
      <c r="AD317" s="23"/>
      <c r="AE317" s="23"/>
      <c r="AF317" s="23"/>
      <c r="AG317" s="23"/>
      <c r="AH317" s="23"/>
      <c r="AI317" s="23"/>
      <c r="AJ317" s="23"/>
      <c r="AK317" s="23"/>
      <c r="AL317" s="23"/>
      <c r="AM317" s="23"/>
      <c r="AN317" s="23"/>
      <c r="AO317" s="23"/>
      <c r="AP317" s="23" t="s">
        <v>2672</v>
      </c>
    </row>
    <row r="318" s="123" customFormat="true" ht="102" hidden="false" customHeight="false" outlineLevel="0" collapsed="false">
      <c r="A318" s="108" t="s">
        <v>853</v>
      </c>
      <c r="B318" s="108" t="s">
        <v>854</v>
      </c>
      <c r="C318" s="108" t="s">
        <v>1736</v>
      </c>
      <c r="D318" s="119" t="s">
        <v>1739</v>
      </c>
      <c r="E318" s="148" t="n">
        <v>37613</v>
      </c>
      <c r="F318" s="148" t="n">
        <v>34490</v>
      </c>
      <c r="G318" s="148" t="n">
        <v>3123</v>
      </c>
      <c r="H318" s="142" t="s">
        <v>2673</v>
      </c>
      <c r="I318" s="121" t="s">
        <v>1625</v>
      </c>
      <c r="J318" s="120" t="s">
        <v>2674</v>
      </c>
      <c r="K318" s="120" t="s">
        <v>21</v>
      </c>
      <c r="L318" s="122" t="n">
        <v>12613</v>
      </c>
      <c r="M318" s="120" t="n">
        <v>3383</v>
      </c>
      <c r="N318" s="23" t="s">
        <v>57</v>
      </c>
      <c r="O318" s="120"/>
      <c r="P318" s="120"/>
      <c r="Q318" s="120" t="s">
        <v>1627</v>
      </c>
      <c r="R318" s="434" t="n">
        <v>321.1</v>
      </c>
      <c r="S318" s="120" t="s">
        <v>1686</v>
      </c>
      <c r="T318" s="120" t="n">
        <v>6</v>
      </c>
      <c r="U318" s="23" t="n">
        <v>18330</v>
      </c>
      <c r="V318" s="23" t="s">
        <v>21</v>
      </c>
      <c r="W318" s="23" t="s">
        <v>1907</v>
      </c>
      <c r="X318" s="23" t="s">
        <v>1630</v>
      </c>
      <c r="Y318" s="23" t="s">
        <v>1688</v>
      </c>
      <c r="Z318" s="23" t="s">
        <v>21</v>
      </c>
      <c r="AA318" s="23" t="s">
        <v>1897</v>
      </c>
      <c r="AB318" s="23" t="s">
        <v>1920</v>
      </c>
      <c r="AC318" s="23" t="s">
        <v>1899</v>
      </c>
      <c r="AD318" s="23" t="s">
        <v>57</v>
      </c>
      <c r="AE318" s="23"/>
      <c r="AF318" s="23"/>
      <c r="AG318" s="23"/>
      <c r="AH318" s="23"/>
      <c r="AI318" s="23"/>
      <c r="AJ318" s="23"/>
      <c r="AK318" s="23"/>
      <c r="AL318" s="23"/>
      <c r="AM318" s="23"/>
      <c r="AN318" s="23"/>
      <c r="AO318" s="23"/>
      <c r="AP318" s="120" t="s">
        <v>2675</v>
      </c>
    </row>
    <row r="319" s="123" customFormat="true" ht="51" hidden="false" customHeight="true" outlineLevel="0" collapsed="false">
      <c r="A319" s="108" t="s">
        <v>853</v>
      </c>
      <c r="B319" s="108" t="s">
        <v>872</v>
      </c>
      <c r="C319" s="108" t="s">
        <v>1740</v>
      </c>
      <c r="D319" s="119" t="s">
        <v>1741</v>
      </c>
      <c r="E319" s="120" t="n">
        <v>17143</v>
      </c>
      <c r="F319" s="120" t="n">
        <v>11431</v>
      </c>
      <c r="G319" s="120" t="n">
        <v>1092</v>
      </c>
      <c r="H319" s="120" t="s">
        <v>2676</v>
      </c>
      <c r="I319" s="121" t="s">
        <v>1625</v>
      </c>
      <c r="J319" s="120" t="s">
        <v>31</v>
      </c>
      <c r="K319" s="120" t="s">
        <v>31</v>
      </c>
      <c r="L319" s="122" t="n">
        <v>3094</v>
      </c>
      <c r="M319" s="215" t="n">
        <v>1867</v>
      </c>
      <c r="N319" s="23"/>
      <c r="O319" s="120"/>
      <c r="P319" s="120" t="s">
        <v>2677</v>
      </c>
      <c r="Q319" s="120" t="s">
        <v>1888</v>
      </c>
      <c r="R319" s="120" t="n">
        <v>195</v>
      </c>
      <c r="S319" s="120" t="s">
        <v>1961</v>
      </c>
      <c r="T319" s="120" t="n">
        <v>4</v>
      </c>
      <c r="U319" s="23" t="n">
        <v>5550</v>
      </c>
      <c r="V319" s="23" t="s">
        <v>31</v>
      </c>
      <c r="W319" s="23" t="s">
        <v>1907</v>
      </c>
      <c r="X319" s="23" t="s">
        <v>1891</v>
      </c>
      <c r="Y319" s="23" t="s">
        <v>1631</v>
      </c>
      <c r="Z319" s="23" t="s">
        <v>21</v>
      </c>
      <c r="AA319" s="23" t="s">
        <v>1691</v>
      </c>
      <c r="AB319" s="23" t="s">
        <v>1692</v>
      </c>
      <c r="AC319" s="23" t="s">
        <v>1899</v>
      </c>
      <c r="AD319" s="23" t="s">
        <v>57</v>
      </c>
      <c r="AE319" s="23"/>
      <c r="AF319" s="23"/>
      <c r="AG319" s="23"/>
      <c r="AH319" s="23"/>
      <c r="AI319" s="23"/>
      <c r="AJ319" s="23"/>
      <c r="AK319" s="23"/>
      <c r="AL319" s="23"/>
      <c r="AM319" s="23"/>
      <c r="AN319" s="23"/>
      <c r="AO319" s="23" t="s">
        <v>2678</v>
      </c>
      <c r="AP319" s="23"/>
    </row>
    <row r="320" s="123" customFormat="true" ht="38.25" hidden="false" customHeight="true" outlineLevel="0" collapsed="false">
      <c r="A320" s="108" t="s">
        <v>853</v>
      </c>
      <c r="B320" s="108" t="s">
        <v>921</v>
      </c>
      <c r="C320" s="108" t="s">
        <v>1742</v>
      </c>
      <c r="D320" s="108" t="s">
        <v>1743</v>
      </c>
      <c r="E320" s="120" t="n">
        <v>2055</v>
      </c>
      <c r="F320" s="120" t="n">
        <v>685</v>
      </c>
      <c r="G320" s="120"/>
      <c r="H320" s="120" t="s">
        <v>2679</v>
      </c>
      <c r="I320" s="121" t="s">
        <v>2167</v>
      </c>
      <c r="J320" s="120"/>
      <c r="K320" s="120" t="s">
        <v>21</v>
      </c>
      <c r="L320" s="122" t="n">
        <v>330</v>
      </c>
      <c r="M320" s="215"/>
      <c r="N320" s="23"/>
      <c r="O320" s="120"/>
      <c r="P320" s="120"/>
      <c r="Q320" s="120" t="s">
        <v>1627</v>
      </c>
      <c r="R320" s="120" t="n">
        <v>15</v>
      </c>
      <c r="S320" s="120" t="s">
        <v>1946</v>
      </c>
      <c r="T320" s="120" t="s">
        <v>2680</v>
      </c>
      <c r="U320" s="23" t="s">
        <v>2681</v>
      </c>
      <c r="V320" s="23" t="s">
        <v>21</v>
      </c>
      <c r="W320" s="23"/>
      <c r="X320" s="23"/>
      <c r="Y320" s="23"/>
      <c r="Z320" s="23"/>
      <c r="AA320" s="23"/>
      <c r="AB320" s="23"/>
      <c r="AC320" s="23"/>
      <c r="AD320" s="23"/>
      <c r="AE320" s="23"/>
      <c r="AF320" s="23"/>
      <c r="AG320" s="23"/>
      <c r="AH320" s="23"/>
      <c r="AI320" s="23"/>
      <c r="AJ320" s="23"/>
      <c r="AK320" s="23"/>
      <c r="AL320" s="23"/>
      <c r="AM320" s="23"/>
      <c r="AN320" s="23"/>
      <c r="AO320" s="23"/>
      <c r="AP320" s="23"/>
    </row>
    <row r="321" s="123" customFormat="true" ht="63.75" hidden="false" customHeight="false" outlineLevel="0" collapsed="false">
      <c r="A321" s="108" t="s">
        <v>853</v>
      </c>
      <c r="B321" s="108" t="s">
        <v>854</v>
      </c>
      <c r="C321" s="108" t="s">
        <v>1742</v>
      </c>
      <c r="D321" s="119" t="s">
        <v>1744</v>
      </c>
      <c r="E321" s="148" t="n">
        <v>6398</v>
      </c>
      <c r="F321" s="148" t="n">
        <v>6063</v>
      </c>
      <c r="G321" s="23" t="n">
        <v>335</v>
      </c>
      <c r="H321" s="142" t="s">
        <v>2682</v>
      </c>
      <c r="I321" s="121" t="s">
        <v>1625</v>
      </c>
      <c r="J321" s="120" t="s">
        <v>2683</v>
      </c>
      <c r="K321" s="120" t="s">
        <v>21</v>
      </c>
      <c r="L321" s="122" t="n">
        <v>1382</v>
      </c>
      <c r="M321" s="120" t="n">
        <v>840</v>
      </c>
      <c r="N321" s="23" t="s">
        <v>57</v>
      </c>
      <c r="O321" s="120"/>
      <c r="P321" s="120"/>
      <c r="Q321" s="120" t="s">
        <v>1627</v>
      </c>
      <c r="R321" s="434" t="n">
        <v>184.2</v>
      </c>
      <c r="S321" s="120" t="s">
        <v>1686</v>
      </c>
      <c r="T321" s="120" t="n">
        <v>2</v>
      </c>
      <c r="U321" s="23" t="n">
        <v>1200</v>
      </c>
      <c r="V321" s="23" t="s">
        <v>21</v>
      </c>
      <c r="W321" s="23" t="s">
        <v>1907</v>
      </c>
      <c r="X321" s="23" t="s">
        <v>1630</v>
      </c>
      <c r="Y321" s="23" t="s">
        <v>1688</v>
      </c>
      <c r="Z321" s="23" t="s">
        <v>21</v>
      </c>
      <c r="AA321" s="23" t="s">
        <v>1963</v>
      </c>
      <c r="AB321" s="23" t="s">
        <v>1963</v>
      </c>
      <c r="AC321" s="23" t="s">
        <v>1941</v>
      </c>
      <c r="AD321" s="23" t="s">
        <v>57</v>
      </c>
      <c r="AE321" s="23"/>
      <c r="AF321" s="23"/>
      <c r="AG321" s="23"/>
      <c r="AH321" s="23"/>
      <c r="AI321" s="23"/>
      <c r="AJ321" s="23"/>
      <c r="AK321" s="23"/>
      <c r="AL321" s="23"/>
      <c r="AM321" s="23"/>
      <c r="AN321" s="23"/>
      <c r="AO321" s="23"/>
      <c r="AP321" s="120" t="s">
        <v>2684</v>
      </c>
    </row>
    <row r="322" s="123" customFormat="true" ht="102" hidden="false" customHeight="false" outlineLevel="0" collapsed="false">
      <c r="A322" s="108" t="s">
        <v>853</v>
      </c>
      <c r="B322" s="108" t="s">
        <v>854</v>
      </c>
      <c r="C322" s="108" t="s">
        <v>1745</v>
      </c>
      <c r="D322" s="119" t="s">
        <v>1746</v>
      </c>
      <c r="E322" s="120" t="n">
        <v>12253</v>
      </c>
      <c r="F322" s="120" t="n">
        <v>11788</v>
      </c>
      <c r="G322" s="120" t="n">
        <v>465</v>
      </c>
      <c r="H322" s="142" t="s">
        <v>2685</v>
      </c>
      <c r="I322" s="121" t="s">
        <v>1625</v>
      </c>
      <c r="J322" s="120" t="s">
        <v>2686</v>
      </c>
      <c r="K322" s="120" t="s">
        <v>21</v>
      </c>
      <c r="L322" s="122" t="n">
        <v>4603</v>
      </c>
      <c r="M322" s="120" t="n">
        <v>567</v>
      </c>
      <c r="N322" s="23" t="s">
        <v>57</v>
      </c>
      <c r="O322" s="120"/>
      <c r="P322" s="120"/>
      <c r="Q322" s="120" t="s">
        <v>1888</v>
      </c>
      <c r="R322" s="434" t="n">
        <v>545.4</v>
      </c>
      <c r="S322" s="120" t="s">
        <v>1686</v>
      </c>
      <c r="T322" s="120" t="n">
        <v>22</v>
      </c>
      <c r="U322" s="23" t="n">
        <v>18810</v>
      </c>
      <c r="V322" s="23" t="s">
        <v>21</v>
      </c>
      <c r="W322" s="23" t="s">
        <v>1907</v>
      </c>
      <c r="X322" s="23" t="s">
        <v>1630</v>
      </c>
      <c r="Y322" s="23" t="s">
        <v>1688</v>
      </c>
      <c r="Z322" s="23" t="s">
        <v>21</v>
      </c>
      <c r="AA322" s="23" t="s">
        <v>1923</v>
      </c>
      <c r="AB322" s="23" t="s">
        <v>1692</v>
      </c>
      <c r="AC322" s="23" t="s">
        <v>2276</v>
      </c>
      <c r="AD322" s="23" t="s">
        <v>57</v>
      </c>
      <c r="AE322" s="23"/>
      <c r="AF322" s="143"/>
      <c r="AG322" s="23"/>
      <c r="AH322" s="23"/>
      <c r="AI322" s="23"/>
      <c r="AJ322" s="23"/>
      <c r="AK322" s="23"/>
      <c r="AL322" s="23"/>
      <c r="AM322" s="23"/>
      <c r="AN322" s="23"/>
      <c r="AO322" s="23"/>
      <c r="AP322" s="120" t="s">
        <v>2687</v>
      </c>
    </row>
    <row r="323" s="118" customFormat="true" ht="37.5" hidden="false" customHeight="true" outlineLevel="0" collapsed="false">
      <c r="A323" s="108" t="s">
        <v>853</v>
      </c>
      <c r="B323" s="108" t="s">
        <v>1747</v>
      </c>
      <c r="C323" s="23" t="s">
        <v>1745</v>
      </c>
      <c r="D323" s="107" t="s">
        <v>1748</v>
      </c>
      <c r="E323" s="225" t="n">
        <v>6928</v>
      </c>
      <c r="F323" s="226" t="n">
        <v>2731</v>
      </c>
      <c r="G323" s="226" t="n">
        <v>231</v>
      </c>
      <c r="H323" s="120" t="s">
        <v>2688</v>
      </c>
      <c r="I323" s="121" t="s">
        <v>1625</v>
      </c>
      <c r="J323" s="120"/>
      <c r="K323" s="120" t="s">
        <v>21</v>
      </c>
      <c r="L323" s="122" t="n">
        <v>468</v>
      </c>
      <c r="M323" s="215" t="n">
        <v>116</v>
      </c>
      <c r="N323" s="112" t="s">
        <v>57</v>
      </c>
      <c r="O323" s="120"/>
      <c r="P323" s="120"/>
      <c r="Q323" s="120"/>
      <c r="R323" s="120" t="n">
        <v>200</v>
      </c>
      <c r="S323" s="120" t="s">
        <v>1961</v>
      </c>
      <c r="T323" s="120" t="n">
        <v>7</v>
      </c>
      <c r="U323" s="222" t="n">
        <v>2000</v>
      </c>
      <c r="V323" s="112" t="s">
        <v>21</v>
      </c>
      <c r="W323" s="222" t="s">
        <v>1907</v>
      </c>
      <c r="X323" s="112" t="s">
        <v>1891</v>
      </c>
      <c r="Y323" s="112" t="s">
        <v>1896</v>
      </c>
      <c r="Z323" s="112" t="s">
        <v>1632</v>
      </c>
      <c r="AA323" s="112"/>
      <c r="AB323" s="112"/>
      <c r="AC323" s="112"/>
      <c r="AD323" s="112"/>
      <c r="AE323" s="112"/>
      <c r="AF323" s="112"/>
      <c r="AG323" s="112"/>
      <c r="AH323" s="112"/>
      <c r="AI323" s="112"/>
      <c r="AJ323" s="112"/>
      <c r="AK323" s="112"/>
      <c r="AL323" s="112"/>
      <c r="AM323" s="112"/>
      <c r="AN323" s="112"/>
      <c r="AO323" s="112"/>
      <c r="AP323" s="112"/>
    </row>
    <row r="324" s="123" customFormat="true" ht="51" hidden="false" customHeight="true" outlineLevel="0" collapsed="false">
      <c r="A324" s="108" t="s">
        <v>928</v>
      </c>
      <c r="B324" s="108" t="s">
        <v>980</v>
      </c>
      <c r="C324" s="108" t="s">
        <v>1749</v>
      </c>
      <c r="D324" s="108" t="s">
        <v>1750</v>
      </c>
      <c r="E324" s="120" t="n">
        <v>6632</v>
      </c>
      <c r="F324" s="120" t="n">
        <v>2383</v>
      </c>
      <c r="G324" s="120" t="n">
        <v>62</v>
      </c>
      <c r="H324" s="120"/>
      <c r="I324" s="121" t="s">
        <v>1625</v>
      </c>
      <c r="J324" s="120"/>
      <c r="K324" s="120" t="s">
        <v>21</v>
      </c>
      <c r="L324" s="122" t="n">
        <v>748.58</v>
      </c>
      <c r="M324" s="215" t="n">
        <v>71.45</v>
      </c>
      <c r="N324" s="23" t="s">
        <v>21</v>
      </c>
      <c r="O324" s="120" t="s">
        <v>1968</v>
      </c>
      <c r="P324" s="120"/>
      <c r="Q324" s="120" t="s">
        <v>1929</v>
      </c>
      <c r="R324" s="120" t="n">
        <v>39</v>
      </c>
      <c r="S324" s="120" t="s">
        <v>1905</v>
      </c>
      <c r="T324" s="120" t="n">
        <v>2</v>
      </c>
      <c r="U324" s="23" t="n">
        <v>400</v>
      </c>
      <c r="V324" s="23" t="s">
        <v>21</v>
      </c>
      <c r="W324" s="23" t="s">
        <v>1629</v>
      </c>
      <c r="X324" s="23" t="s">
        <v>1891</v>
      </c>
      <c r="Y324" s="23" t="s">
        <v>1631</v>
      </c>
      <c r="Z324" s="23" t="s">
        <v>21</v>
      </c>
      <c r="AA324" s="23"/>
      <c r="AB324" s="23"/>
      <c r="AC324" s="23"/>
      <c r="AD324" s="23"/>
      <c r="AE324" s="23"/>
      <c r="AF324" s="23"/>
      <c r="AG324" s="23"/>
      <c r="AH324" s="23"/>
      <c r="AI324" s="23"/>
      <c r="AJ324" s="23"/>
      <c r="AK324" s="23"/>
      <c r="AL324" s="23"/>
      <c r="AM324" s="23"/>
      <c r="AN324" s="23"/>
      <c r="AO324" s="23"/>
      <c r="AP324" s="23"/>
    </row>
    <row r="325" s="123" customFormat="true" ht="93" hidden="false" customHeight="true" outlineLevel="0" collapsed="false">
      <c r="A325" s="108" t="s">
        <v>928</v>
      </c>
      <c r="B325" s="108" t="s">
        <v>963</v>
      </c>
      <c r="C325" s="108" t="s">
        <v>1751</v>
      </c>
      <c r="D325" s="108" t="s">
        <v>1752</v>
      </c>
      <c r="E325" s="120" t="n">
        <v>7928</v>
      </c>
      <c r="F325" s="120" t="n">
        <v>1719</v>
      </c>
      <c r="G325" s="120" t="n">
        <v>168</v>
      </c>
      <c r="H325" s="120" t="s">
        <v>2689</v>
      </c>
      <c r="I325" s="121" t="s">
        <v>1625</v>
      </c>
      <c r="J325" s="120" t="s">
        <v>75</v>
      </c>
      <c r="K325" s="120" t="s">
        <v>75</v>
      </c>
      <c r="L325" s="122" t="n">
        <v>563.99</v>
      </c>
      <c r="M325" s="215" t="n">
        <v>303.68</v>
      </c>
      <c r="N325" s="23" t="s">
        <v>21</v>
      </c>
      <c r="O325" s="120" t="s">
        <v>1644</v>
      </c>
      <c r="P325" s="120"/>
      <c r="Q325" s="120" t="s">
        <v>1888</v>
      </c>
      <c r="R325" s="434" t="n">
        <v>73.2</v>
      </c>
      <c r="S325" s="120" t="s">
        <v>1961</v>
      </c>
      <c r="T325" s="120" t="n">
        <v>1</v>
      </c>
      <c r="U325" s="23" t="s">
        <v>2690</v>
      </c>
      <c r="V325" s="23" t="s">
        <v>21</v>
      </c>
      <c r="W325" s="23" t="s">
        <v>1629</v>
      </c>
      <c r="X325" s="23" t="s">
        <v>1909</v>
      </c>
      <c r="Y325" s="23" t="s">
        <v>1631</v>
      </c>
      <c r="Z325" s="23" t="s">
        <v>21</v>
      </c>
      <c r="AA325" s="23" t="s">
        <v>1897</v>
      </c>
      <c r="AB325" s="23" t="s">
        <v>1898</v>
      </c>
      <c r="AC325" s="23" t="s">
        <v>1899</v>
      </c>
      <c r="AD325" s="23" t="s">
        <v>57</v>
      </c>
      <c r="AE325" s="23"/>
      <c r="AF325" s="23"/>
      <c r="AG325" s="23"/>
      <c r="AH325" s="23"/>
      <c r="AI325" s="23"/>
      <c r="AJ325" s="23"/>
      <c r="AK325" s="23"/>
      <c r="AL325" s="23"/>
      <c r="AM325" s="23"/>
      <c r="AN325" s="23"/>
      <c r="AO325" s="23"/>
      <c r="AP325" s="23" t="s">
        <v>2691</v>
      </c>
    </row>
    <row r="326" customFormat="false" ht="63.75" hidden="false" customHeight="true" outlineLevel="0" collapsed="false">
      <c r="A326" s="106" t="s">
        <v>928</v>
      </c>
      <c r="B326" s="107" t="s">
        <v>1753</v>
      </c>
      <c r="C326" s="106" t="s">
        <v>1754</v>
      </c>
      <c r="D326" s="106" t="s">
        <v>1755</v>
      </c>
      <c r="E326" s="120" t="n">
        <v>480</v>
      </c>
      <c r="F326" s="120" t="n">
        <v>92</v>
      </c>
      <c r="G326" s="120" t="n">
        <v>9</v>
      </c>
      <c r="H326" s="120" t="s">
        <v>2692</v>
      </c>
      <c r="I326" s="121" t="s">
        <v>1625</v>
      </c>
      <c r="J326" s="120" t="s">
        <v>75</v>
      </c>
      <c r="K326" s="120" t="s">
        <v>75</v>
      </c>
      <c r="L326" s="122" t="n">
        <v>34.15</v>
      </c>
      <c r="M326" s="215" t="n">
        <v>5.85</v>
      </c>
      <c r="N326" s="112" t="s">
        <v>21</v>
      </c>
      <c r="O326" s="120" t="s">
        <v>1644</v>
      </c>
      <c r="P326" s="120"/>
      <c r="Q326" s="120" t="s">
        <v>1627</v>
      </c>
      <c r="R326" s="434" t="n">
        <v>10.4</v>
      </c>
      <c r="S326" s="120" t="s">
        <v>1628</v>
      </c>
      <c r="T326" s="120" t="n">
        <v>1</v>
      </c>
      <c r="U326" s="112" t="s">
        <v>2693</v>
      </c>
      <c r="V326" s="112" t="s">
        <v>21</v>
      </c>
      <c r="W326" s="112" t="s">
        <v>1629</v>
      </c>
      <c r="X326" s="112" t="s">
        <v>1909</v>
      </c>
      <c r="Y326" s="112" t="s">
        <v>1631</v>
      </c>
      <c r="Z326" s="112" t="s">
        <v>1632</v>
      </c>
      <c r="AD326" s="112" t="s">
        <v>57</v>
      </c>
    </row>
    <row r="327" s="123" customFormat="true" ht="63.75" hidden="false" customHeight="true" outlineLevel="0" collapsed="false">
      <c r="A327" s="108" t="s">
        <v>928</v>
      </c>
      <c r="B327" s="108" t="s">
        <v>963</v>
      </c>
      <c r="C327" s="108" t="s">
        <v>1756</v>
      </c>
      <c r="D327" s="108" t="s">
        <v>1757</v>
      </c>
      <c r="E327" s="120" t="n">
        <v>1809</v>
      </c>
      <c r="F327" s="120" t="n">
        <v>66</v>
      </c>
      <c r="G327" s="120" t="n">
        <v>33</v>
      </c>
      <c r="H327" s="120" t="s">
        <v>2694</v>
      </c>
      <c r="I327" s="121" t="s">
        <v>1625</v>
      </c>
      <c r="J327" s="120" t="s">
        <v>75</v>
      </c>
      <c r="K327" s="120" t="s">
        <v>75</v>
      </c>
      <c r="L327" s="122" t="n">
        <v>128.69</v>
      </c>
      <c r="M327" s="215" t="n">
        <v>41.25</v>
      </c>
      <c r="N327" s="23" t="s">
        <v>21</v>
      </c>
      <c r="O327" s="120" t="s">
        <v>1644</v>
      </c>
      <c r="P327" s="120"/>
      <c r="Q327" s="120" t="s">
        <v>1627</v>
      </c>
      <c r="R327" s="434" t="n">
        <v>6.3</v>
      </c>
      <c r="S327" s="120" t="s">
        <v>1919</v>
      </c>
      <c r="T327" s="120" t="n">
        <v>1</v>
      </c>
      <c r="U327" s="23" t="s">
        <v>2695</v>
      </c>
      <c r="V327" s="23" t="s">
        <v>21</v>
      </c>
      <c r="W327" s="23" t="s">
        <v>1629</v>
      </c>
      <c r="X327" s="23" t="s">
        <v>1909</v>
      </c>
      <c r="Y327" s="23" t="s">
        <v>1631</v>
      </c>
      <c r="Z327" s="23" t="s">
        <v>21</v>
      </c>
      <c r="AA327" s="23" t="s">
        <v>2275</v>
      </c>
      <c r="AB327" s="23" t="s">
        <v>1924</v>
      </c>
      <c r="AC327" s="23" t="s">
        <v>1693</v>
      </c>
      <c r="AD327" s="23" t="s">
        <v>57</v>
      </c>
      <c r="AE327" s="23"/>
      <c r="AF327" s="23"/>
      <c r="AG327" s="23"/>
      <c r="AH327" s="23"/>
      <c r="AI327" s="23"/>
      <c r="AJ327" s="23"/>
      <c r="AK327" s="23"/>
      <c r="AL327" s="23"/>
      <c r="AM327" s="23"/>
      <c r="AN327" s="23"/>
      <c r="AO327" s="23"/>
      <c r="AP327" s="23"/>
    </row>
    <row r="328" s="136" customFormat="true" ht="63.75" hidden="false" customHeight="true" outlineLevel="0" collapsed="false">
      <c r="A328" s="108" t="s">
        <v>928</v>
      </c>
      <c r="B328" s="69" t="s">
        <v>963</v>
      </c>
      <c r="C328" s="69" t="s">
        <v>1758</v>
      </c>
      <c r="D328" s="69" t="s">
        <v>1759</v>
      </c>
      <c r="E328" s="121" t="n">
        <v>864</v>
      </c>
      <c r="F328" s="121" t="n">
        <v>302</v>
      </c>
      <c r="G328" s="121" t="n">
        <v>6</v>
      </c>
      <c r="H328" s="121" t="s">
        <v>2696</v>
      </c>
      <c r="I328" s="121" t="s">
        <v>2167</v>
      </c>
      <c r="J328" s="121" t="s">
        <v>75</v>
      </c>
      <c r="K328" s="121" t="s">
        <v>75</v>
      </c>
      <c r="L328" s="125" t="n">
        <v>205</v>
      </c>
      <c r="M328" s="226" t="n">
        <v>1</v>
      </c>
      <c r="N328" s="23" t="s">
        <v>75</v>
      </c>
      <c r="O328" s="121" t="s">
        <v>2049</v>
      </c>
      <c r="P328" s="121"/>
      <c r="Q328" s="121" t="s">
        <v>1929</v>
      </c>
      <c r="R328" s="121" t="n">
        <v>8</v>
      </c>
      <c r="S328" s="121" t="s">
        <v>1889</v>
      </c>
      <c r="T328" s="121" t="n">
        <v>1</v>
      </c>
      <c r="U328" s="23" t="n">
        <v>100</v>
      </c>
      <c r="V328" s="23" t="s">
        <v>21</v>
      </c>
      <c r="W328" s="23" t="s">
        <v>1629</v>
      </c>
      <c r="X328" s="23" t="s">
        <v>1891</v>
      </c>
      <c r="Y328" s="23" t="s">
        <v>1631</v>
      </c>
      <c r="Z328" s="23" t="s">
        <v>21</v>
      </c>
      <c r="AA328" s="23" t="s">
        <v>1897</v>
      </c>
      <c r="AB328" s="23" t="s">
        <v>1898</v>
      </c>
      <c r="AC328" s="23" t="s">
        <v>1899</v>
      </c>
      <c r="AD328" s="23" t="s">
        <v>57</v>
      </c>
      <c r="AE328" s="23"/>
      <c r="AF328" s="23"/>
      <c r="AG328" s="23"/>
      <c r="AH328" s="23"/>
      <c r="AI328" s="23"/>
      <c r="AJ328" s="23"/>
      <c r="AK328" s="23"/>
      <c r="AL328" s="23"/>
      <c r="AM328" s="23"/>
      <c r="AN328" s="23"/>
      <c r="AO328" s="23"/>
      <c r="AP328" s="23"/>
    </row>
    <row r="329" s="123" customFormat="true" ht="117" hidden="false" customHeight="true" outlineLevel="0" collapsed="false">
      <c r="A329" s="108" t="s">
        <v>928</v>
      </c>
      <c r="B329" s="108" t="s">
        <v>963</v>
      </c>
      <c r="C329" s="108" t="s">
        <v>1760</v>
      </c>
      <c r="D329" s="119" t="s">
        <v>1761</v>
      </c>
      <c r="E329" s="120" t="n">
        <v>29017</v>
      </c>
      <c r="F329" s="120" t="n">
        <v>10911</v>
      </c>
      <c r="G329" s="120" t="n">
        <v>598</v>
      </c>
      <c r="H329" s="120" t="s">
        <v>2697</v>
      </c>
      <c r="I329" s="121" t="s">
        <v>1625</v>
      </c>
      <c r="J329" s="120" t="s">
        <v>2698</v>
      </c>
      <c r="K329" s="120" t="s">
        <v>2698</v>
      </c>
      <c r="L329" s="122" t="n">
        <v>2288.81</v>
      </c>
      <c r="M329" s="215" t="n">
        <v>503</v>
      </c>
      <c r="N329" s="120"/>
      <c r="O329" s="120"/>
      <c r="P329" s="120"/>
      <c r="Q329" s="120" t="s">
        <v>1888</v>
      </c>
      <c r="R329" s="120" t="n">
        <v>282</v>
      </c>
      <c r="S329" s="120" t="s">
        <v>1905</v>
      </c>
      <c r="T329" s="120" t="n">
        <v>2</v>
      </c>
      <c r="U329" s="23" t="n">
        <v>1000</v>
      </c>
      <c r="V329" s="23" t="s">
        <v>57</v>
      </c>
      <c r="W329" s="23"/>
      <c r="X329" s="23" t="s">
        <v>1909</v>
      </c>
      <c r="Y329" s="23" t="s">
        <v>1631</v>
      </c>
      <c r="Z329" s="23" t="s">
        <v>1632</v>
      </c>
      <c r="AA329" s="23"/>
      <c r="AB329" s="23"/>
      <c r="AC329" s="23"/>
      <c r="AD329" s="23"/>
      <c r="AE329" s="23"/>
      <c r="AF329" s="23"/>
      <c r="AG329" s="23"/>
      <c r="AH329" s="23"/>
      <c r="AI329" s="23"/>
      <c r="AJ329" s="23"/>
      <c r="AK329" s="23"/>
      <c r="AL329" s="23"/>
      <c r="AM329" s="23"/>
      <c r="AN329" s="23"/>
      <c r="AO329" s="23"/>
      <c r="AP329" s="23"/>
    </row>
    <row r="330" s="123" customFormat="true" ht="63.75" hidden="false" customHeight="false" outlineLevel="0" collapsed="false">
      <c r="A330" s="108" t="s">
        <v>928</v>
      </c>
      <c r="B330" s="108" t="s">
        <v>963</v>
      </c>
      <c r="C330" s="108" t="s">
        <v>1762</v>
      </c>
      <c r="D330" s="108" t="s">
        <v>1763</v>
      </c>
      <c r="E330" s="120" t="n">
        <v>934</v>
      </c>
      <c r="F330" s="120" t="n">
        <v>258</v>
      </c>
      <c r="G330" s="120" t="n">
        <v>17</v>
      </c>
      <c r="H330" s="120" t="s">
        <v>2699</v>
      </c>
      <c r="I330" s="121" t="s">
        <v>1625</v>
      </c>
      <c r="J330" s="120" t="s">
        <v>75</v>
      </c>
      <c r="K330" s="120" t="s">
        <v>21</v>
      </c>
      <c r="L330" s="122" t="n">
        <v>66.44</v>
      </c>
      <c r="M330" s="215" t="n">
        <v>6</v>
      </c>
      <c r="N330" s="23" t="s">
        <v>21</v>
      </c>
      <c r="O330" s="120" t="s">
        <v>1644</v>
      </c>
      <c r="P330" s="120"/>
      <c r="Q330" s="120" t="s">
        <v>1627</v>
      </c>
      <c r="R330" s="434" t="n">
        <v>5.2</v>
      </c>
      <c r="S330" s="120" t="s">
        <v>1961</v>
      </c>
      <c r="T330" s="120" t="n">
        <v>1</v>
      </c>
      <c r="U330" s="23" t="s">
        <v>2700</v>
      </c>
      <c r="V330" s="23" t="s">
        <v>21</v>
      </c>
      <c r="W330" s="23" t="s">
        <v>1629</v>
      </c>
      <c r="X330" s="23" t="s">
        <v>1909</v>
      </c>
      <c r="Y330" s="23" t="s">
        <v>1631</v>
      </c>
      <c r="Z330" s="23" t="s">
        <v>21</v>
      </c>
      <c r="AA330" s="23" t="s">
        <v>1950</v>
      </c>
      <c r="AB330" s="23" t="s">
        <v>1963</v>
      </c>
      <c r="AC330" s="23" t="s">
        <v>1941</v>
      </c>
      <c r="AD330" s="23" t="s">
        <v>57</v>
      </c>
      <c r="AE330" s="23"/>
      <c r="AF330" s="23"/>
      <c r="AG330" s="23"/>
      <c r="AH330" s="23"/>
      <c r="AI330" s="23"/>
      <c r="AJ330" s="23"/>
      <c r="AK330" s="23"/>
      <c r="AL330" s="23"/>
      <c r="AM330" s="23"/>
      <c r="AN330" s="23"/>
      <c r="AO330" s="23"/>
      <c r="AP330" s="23"/>
    </row>
    <row r="331" s="123" customFormat="true" ht="51" hidden="false" customHeight="true" outlineLevel="0" collapsed="false">
      <c r="A331" s="108" t="s">
        <v>928</v>
      </c>
      <c r="B331" s="108" t="s">
        <v>929</v>
      </c>
      <c r="C331" s="108" t="s">
        <v>1764</v>
      </c>
      <c r="D331" s="119" t="s">
        <v>1765</v>
      </c>
      <c r="E331" s="121" t="n">
        <v>3337</v>
      </c>
      <c r="F331" s="121" t="n">
        <v>1506</v>
      </c>
      <c r="G331" s="120" t="n">
        <v>50</v>
      </c>
      <c r="H331" s="120" t="s">
        <v>2701</v>
      </c>
      <c r="I331" s="121" t="s">
        <v>1625</v>
      </c>
      <c r="J331" s="120"/>
      <c r="K331" s="120" t="s">
        <v>21</v>
      </c>
      <c r="L331" s="125" t="n">
        <v>366.65</v>
      </c>
      <c r="M331" s="226" t="n">
        <v>400.71</v>
      </c>
      <c r="N331" s="23" t="s">
        <v>57</v>
      </c>
      <c r="O331" s="120"/>
      <c r="P331" s="120"/>
      <c r="Q331" s="120" t="s">
        <v>1888</v>
      </c>
      <c r="R331" s="120" t="n">
        <v>157.26</v>
      </c>
      <c r="S331" s="120" t="s">
        <v>1961</v>
      </c>
      <c r="T331" s="120" t="n">
        <v>2</v>
      </c>
      <c r="U331" s="23" t="s">
        <v>2702</v>
      </c>
      <c r="V331" s="23" t="s">
        <v>21</v>
      </c>
      <c r="W331" s="23" t="s">
        <v>1629</v>
      </c>
      <c r="X331" s="23" t="s">
        <v>1891</v>
      </c>
      <c r="Y331" s="23" t="s">
        <v>1896</v>
      </c>
      <c r="Z331" s="23" t="s">
        <v>1632</v>
      </c>
      <c r="AA331" s="23"/>
      <c r="AB331" s="23"/>
      <c r="AC331" s="23"/>
      <c r="AD331" s="23"/>
      <c r="AE331" s="23"/>
      <c r="AF331" s="23"/>
      <c r="AG331" s="23"/>
      <c r="AH331" s="23"/>
      <c r="AI331" s="23"/>
      <c r="AJ331" s="23"/>
      <c r="AK331" s="23"/>
      <c r="AL331" s="23"/>
      <c r="AM331" s="23"/>
      <c r="AN331" s="23"/>
      <c r="AO331" s="23"/>
      <c r="AP331" s="23"/>
    </row>
    <row r="332" s="123" customFormat="true" ht="107.25" hidden="false" customHeight="true" outlineLevel="0" collapsed="false">
      <c r="A332" s="108" t="s">
        <v>928</v>
      </c>
      <c r="B332" s="108" t="s">
        <v>963</v>
      </c>
      <c r="C332" s="108" t="s">
        <v>1766</v>
      </c>
      <c r="D332" s="119" t="s">
        <v>1767</v>
      </c>
      <c r="E332" s="165" t="n">
        <v>22692</v>
      </c>
      <c r="F332" s="165" t="n">
        <v>6649</v>
      </c>
      <c r="G332" s="165" t="n">
        <v>591</v>
      </c>
      <c r="H332" s="120" t="s">
        <v>2027</v>
      </c>
      <c r="I332" s="121" t="s">
        <v>1625</v>
      </c>
      <c r="J332" s="120"/>
      <c r="K332" s="120"/>
      <c r="L332" s="166" t="n">
        <v>1675.81</v>
      </c>
      <c r="M332" s="197" t="n">
        <v>875.33</v>
      </c>
      <c r="N332" s="23"/>
      <c r="O332" s="120"/>
      <c r="P332" s="120"/>
      <c r="Q332" s="120" t="s">
        <v>1929</v>
      </c>
      <c r="R332" s="120" t="n">
        <v>360</v>
      </c>
      <c r="S332" s="120" t="s">
        <v>1905</v>
      </c>
      <c r="T332" s="120" t="n">
        <v>1</v>
      </c>
      <c r="U332" s="23" t="n">
        <v>3000</v>
      </c>
      <c r="V332" s="23" t="s">
        <v>21</v>
      </c>
      <c r="W332" s="23" t="s">
        <v>1907</v>
      </c>
      <c r="X332" s="23" t="s">
        <v>1891</v>
      </c>
      <c r="Y332" s="23" t="s">
        <v>1631</v>
      </c>
      <c r="Z332" s="23" t="s">
        <v>21</v>
      </c>
      <c r="AA332" s="23" t="s">
        <v>1897</v>
      </c>
      <c r="AB332" s="23" t="s">
        <v>1920</v>
      </c>
      <c r="AC332" s="23" t="s">
        <v>1941</v>
      </c>
      <c r="AD332" s="23" t="s">
        <v>57</v>
      </c>
      <c r="AE332" s="23"/>
      <c r="AF332" s="23"/>
      <c r="AG332" s="23"/>
      <c r="AH332" s="23"/>
      <c r="AI332" s="23"/>
      <c r="AJ332" s="23"/>
      <c r="AK332" s="23"/>
      <c r="AL332" s="23"/>
      <c r="AM332" s="23"/>
      <c r="AN332" s="23"/>
      <c r="AO332" s="23" t="s">
        <v>2703</v>
      </c>
      <c r="AP332" s="23"/>
    </row>
    <row r="333" customFormat="false" ht="38.25" hidden="false" customHeight="true" outlineLevel="0" collapsed="false">
      <c r="A333" s="127" t="s">
        <v>928</v>
      </c>
      <c r="B333" s="128" t="s">
        <v>303</v>
      </c>
      <c r="C333" s="108" t="s">
        <v>1768</v>
      </c>
      <c r="D333" s="128" t="s">
        <v>1769</v>
      </c>
      <c r="E333" s="120" t="n">
        <v>3303</v>
      </c>
      <c r="F333" s="120" t="n">
        <v>1135</v>
      </c>
      <c r="G333" s="120" t="n">
        <v>68</v>
      </c>
      <c r="H333" s="120" t="s">
        <v>2184</v>
      </c>
      <c r="I333" s="121" t="s">
        <v>1625</v>
      </c>
      <c r="J333" s="120" t="s">
        <v>2158</v>
      </c>
      <c r="K333" s="120" t="s">
        <v>21</v>
      </c>
      <c r="L333" s="122" t="n">
        <v>965.22</v>
      </c>
      <c r="M333" s="215" t="n">
        <v>57.83</v>
      </c>
      <c r="N333" s="112" t="s">
        <v>21</v>
      </c>
      <c r="O333" s="120"/>
      <c r="P333" s="120"/>
      <c r="Q333" s="120" t="s">
        <v>1888</v>
      </c>
      <c r="R333" s="120"/>
      <c r="S333" s="120"/>
      <c r="T333" s="120"/>
      <c r="V333" s="112" t="s">
        <v>21</v>
      </c>
      <c r="W333" s="112" t="s">
        <v>1907</v>
      </c>
      <c r="X333" s="112" t="s">
        <v>1891</v>
      </c>
      <c r="Y333" s="112" t="s">
        <v>1631</v>
      </c>
      <c r="Z333" s="112" t="s">
        <v>1632</v>
      </c>
    </row>
    <row r="334" s="123" customFormat="true" ht="38.25" hidden="false" customHeight="true" outlineLevel="0" collapsed="false">
      <c r="A334" s="108" t="s">
        <v>928</v>
      </c>
      <c r="B334" s="108" t="s">
        <v>946</v>
      </c>
      <c r="C334" s="108" t="s">
        <v>1770</v>
      </c>
      <c r="D334" s="119" t="s">
        <v>1771</v>
      </c>
      <c r="E334" s="120" t="n">
        <v>5239</v>
      </c>
      <c r="F334" s="120" t="n">
        <v>2019</v>
      </c>
      <c r="G334" s="120" t="n">
        <v>80</v>
      </c>
      <c r="H334" s="120" t="s">
        <v>2704</v>
      </c>
      <c r="I334" s="121" t="s">
        <v>1625</v>
      </c>
      <c r="J334" s="120" t="s">
        <v>264</v>
      </c>
      <c r="K334" s="120" t="s">
        <v>21</v>
      </c>
      <c r="L334" s="122" t="n">
        <v>569</v>
      </c>
      <c r="M334" s="215" t="n">
        <v>28</v>
      </c>
      <c r="N334" s="23" t="s">
        <v>57</v>
      </c>
      <c r="O334" s="120"/>
      <c r="P334" s="120"/>
      <c r="Q334" s="120" t="s">
        <v>1929</v>
      </c>
      <c r="R334" s="120" t="n">
        <v>85</v>
      </c>
      <c r="S334" s="120" t="s">
        <v>1961</v>
      </c>
      <c r="T334" s="120" t="n">
        <v>7</v>
      </c>
      <c r="U334" s="23" t="s">
        <v>2705</v>
      </c>
      <c r="V334" s="23" t="s">
        <v>21</v>
      </c>
      <c r="W334" s="23" t="s">
        <v>1917</v>
      </c>
      <c r="X334" s="23" t="s">
        <v>1891</v>
      </c>
      <c r="Y334" s="23" t="s">
        <v>1631</v>
      </c>
      <c r="Z334" s="23" t="s">
        <v>21</v>
      </c>
      <c r="AA334" s="23" t="s">
        <v>1963</v>
      </c>
      <c r="AB334" s="23" t="s">
        <v>1920</v>
      </c>
      <c r="AC334" s="23" t="s">
        <v>1941</v>
      </c>
      <c r="AD334" s="23" t="s">
        <v>57</v>
      </c>
      <c r="AE334" s="23"/>
      <c r="AF334" s="23"/>
      <c r="AG334" s="23"/>
      <c r="AH334" s="23"/>
      <c r="AI334" s="23"/>
      <c r="AJ334" s="23"/>
      <c r="AK334" s="23"/>
      <c r="AL334" s="23"/>
      <c r="AM334" s="23"/>
      <c r="AN334" s="23"/>
      <c r="AO334" s="23"/>
      <c r="AP334" s="23" t="s">
        <v>2706</v>
      </c>
    </row>
    <row r="335" s="123" customFormat="true" ht="38.25" hidden="false" customHeight="true" outlineLevel="0" collapsed="false">
      <c r="A335" s="108" t="s">
        <v>928</v>
      </c>
      <c r="B335" s="108" t="s">
        <v>988</v>
      </c>
      <c r="C335" s="108" t="s">
        <v>1772</v>
      </c>
      <c r="D335" s="108" t="s">
        <v>1773</v>
      </c>
      <c r="E335" s="120" t="n">
        <v>209</v>
      </c>
      <c r="F335" s="120" t="n">
        <v>185</v>
      </c>
      <c r="G335" s="120" t="n">
        <v>7</v>
      </c>
      <c r="H335" s="120" t="s">
        <v>2707</v>
      </c>
      <c r="I335" s="121" t="s">
        <v>1625</v>
      </c>
      <c r="J335" s="120"/>
      <c r="K335" s="120"/>
      <c r="L335" s="122" t="n">
        <v>32.32</v>
      </c>
      <c r="M335" s="215"/>
      <c r="N335" s="23"/>
      <c r="O335" s="120"/>
      <c r="P335" s="120"/>
      <c r="Q335" s="120" t="s">
        <v>1929</v>
      </c>
      <c r="R335" s="120" t="n">
        <v>15</v>
      </c>
      <c r="S335" s="120" t="s">
        <v>1905</v>
      </c>
      <c r="T335" s="120" t="n">
        <v>1</v>
      </c>
      <c r="U335" s="23" t="n">
        <v>100</v>
      </c>
      <c r="V335" s="23" t="s">
        <v>21</v>
      </c>
      <c r="W335" s="23" t="s">
        <v>2099</v>
      </c>
      <c r="X335" s="23" t="s">
        <v>1891</v>
      </c>
      <c r="Y335" s="23" t="s">
        <v>2231</v>
      </c>
      <c r="Z335" s="23" t="s">
        <v>1632</v>
      </c>
      <c r="AA335" s="23"/>
      <c r="AB335" s="23"/>
      <c r="AC335" s="23"/>
      <c r="AD335" s="23" t="s">
        <v>57</v>
      </c>
      <c r="AE335" s="23"/>
      <c r="AF335" s="23"/>
      <c r="AG335" s="23"/>
      <c r="AH335" s="23"/>
      <c r="AI335" s="23"/>
      <c r="AJ335" s="23"/>
      <c r="AK335" s="23"/>
      <c r="AL335" s="23"/>
      <c r="AM335" s="23"/>
      <c r="AN335" s="23"/>
      <c r="AO335" s="23"/>
      <c r="AP335" s="23"/>
    </row>
    <row r="336" s="123" customFormat="true" ht="38.25" hidden="false" customHeight="true" outlineLevel="0" collapsed="false">
      <c r="A336" s="108" t="s">
        <v>928</v>
      </c>
      <c r="B336" s="108" t="s">
        <v>992</v>
      </c>
      <c r="C336" s="108" t="s">
        <v>1774</v>
      </c>
      <c r="D336" s="108" t="s">
        <v>1775</v>
      </c>
      <c r="E336" s="120" t="n">
        <v>1167</v>
      </c>
      <c r="F336" s="120" t="n">
        <v>438</v>
      </c>
      <c r="G336" s="120" t="n">
        <v>32</v>
      </c>
      <c r="H336" s="120" t="s">
        <v>2708</v>
      </c>
      <c r="I336" s="121" t="s">
        <v>1625</v>
      </c>
      <c r="J336" s="120" t="s">
        <v>264</v>
      </c>
      <c r="K336" s="120" t="s">
        <v>75</v>
      </c>
      <c r="L336" s="122" t="n">
        <v>96.3</v>
      </c>
      <c r="M336" s="215" t="n">
        <v>21.41</v>
      </c>
      <c r="N336" s="23" t="s">
        <v>57</v>
      </c>
      <c r="O336" s="120"/>
      <c r="P336" s="120"/>
      <c r="Q336" s="120" t="s">
        <v>1929</v>
      </c>
      <c r="R336" s="120" t="n">
        <v>12</v>
      </c>
      <c r="S336" s="120" t="s">
        <v>1961</v>
      </c>
      <c r="T336" s="120" t="n">
        <v>1</v>
      </c>
      <c r="U336" s="23" t="n">
        <v>90</v>
      </c>
      <c r="V336" s="23" t="s">
        <v>31</v>
      </c>
      <c r="W336" s="23" t="s">
        <v>1629</v>
      </c>
      <c r="X336" s="23" t="s">
        <v>2709</v>
      </c>
      <c r="Y336" s="23" t="s">
        <v>1631</v>
      </c>
      <c r="Z336" s="23" t="s">
        <v>1632</v>
      </c>
      <c r="AA336" s="23"/>
      <c r="AB336" s="23"/>
      <c r="AC336" s="23"/>
      <c r="AD336" s="23" t="s">
        <v>57</v>
      </c>
      <c r="AE336" s="23"/>
      <c r="AF336" s="23"/>
      <c r="AG336" s="23"/>
      <c r="AH336" s="23"/>
      <c r="AI336" s="23"/>
      <c r="AJ336" s="23"/>
      <c r="AK336" s="23"/>
      <c r="AL336" s="23"/>
      <c r="AM336" s="23"/>
      <c r="AN336" s="23"/>
      <c r="AO336" s="23"/>
      <c r="AP336" s="23" t="s">
        <v>2540</v>
      </c>
    </row>
    <row r="337" s="123" customFormat="true" ht="44.25" hidden="false" customHeight="true" outlineLevel="0" collapsed="false">
      <c r="A337" s="108" t="s">
        <v>928</v>
      </c>
      <c r="B337" s="108" t="s">
        <v>252</v>
      </c>
      <c r="C337" s="108" t="s">
        <v>1776</v>
      </c>
      <c r="D337" s="119" t="s">
        <v>1777</v>
      </c>
      <c r="E337" s="120" t="n">
        <v>246</v>
      </c>
      <c r="F337" s="120" t="n">
        <v>150</v>
      </c>
      <c r="G337" s="120" t="n">
        <v>4</v>
      </c>
      <c r="H337" s="120" t="s">
        <v>2126</v>
      </c>
      <c r="I337" s="121" t="s">
        <v>1625</v>
      </c>
      <c r="J337" s="120" t="s">
        <v>2104</v>
      </c>
      <c r="K337" s="120" t="s">
        <v>21</v>
      </c>
      <c r="L337" s="122" t="n">
        <v>36.99</v>
      </c>
      <c r="M337" s="215" t="n">
        <v>4.1</v>
      </c>
      <c r="N337" s="23" t="s">
        <v>21</v>
      </c>
      <c r="O337" s="120" t="s">
        <v>2049</v>
      </c>
      <c r="P337" s="120"/>
      <c r="Q337" s="120" t="s">
        <v>1888</v>
      </c>
      <c r="R337" s="120" t="n">
        <v>16</v>
      </c>
      <c r="S337" s="120" t="s">
        <v>1905</v>
      </c>
      <c r="T337" s="120" t="n">
        <v>0</v>
      </c>
      <c r="U337" s="23" t="n">
        <v>0</v>
      </c>
      <c r="V337" s="23" t="s">
        <v>21</v>
      </c>
      <c r="W337" s="23" t="s">
        <v>1629</v>
      </c>
      <c r="X337" s="23" t="s">
        <v>1891</v>
      </c>
      <c r="Y337" s="23" t="s">
        <v>1688</v>
      </c>
      <c r="Z337" s="23" t="s">
        <v>1632</v>
      </c>
      <c r="AA337" s="23"/>
      <c r="AB337" s="23"/>
      <c r="AC337" s="23"/>
      <c r="AD337" s="23" t="s">
        <v>57</v>
      </c>
      <c r="AE337" s="23"/>
      <c r="AF337" s="23"/>
      <c r="AG337" s="23"/>
      <c r="AH337" s="23"/>
      <c r="AI337" s="23"/>
      <c r="AJ337" s="23"/>
      <c r="AK337" s="23"/>
      <c r="AL337" s="23"/>
      <c r="AM337" s="23"/>
      <c r="AN337" s="23"/>
      <c r="AO337" s="23"/>
      <c r="AP337" s="23"/>
    </row>
    <row r="338" s="123" customFormat="true" ht="204" hidden="false" customHeight="false" outlineLevel="0" collapsed="false">
      <c r="A338" s="108" t="s">
        <v>928</v>
      </c>
      <c r="B338" s="108" t="s">
        <v>972</v>
      </c>
      <c r="C338" s="108" t="s">
        <v>1778</v>
      </c>
      <c r="D338" s="119" t="s">
        <v>1779</v>
      </c>
      <c r="E338" s="120" t="n">
        <v>3581</v>
      </c>
      <c r="F338" s="120" t="n">
        <v>1412</v>
      </c>
      <c r="G338" s="120" t="n">
        <v>80</v>
      </c>
      <c r="H338" s="120" t="s">
        <v>2710</v>
      </c>
      <c r="I338" s="121" t="s">
        <v>1625</v>
      </c>
      <c r="J338" s="120"/>
      <c r="K338" s="120" t="s">
        <v>21</v>
      </c>
      <c r="L338" s="122" t="n">
        <v>320</v>
      </c>
      <c r="M338" s="215" t="n">
        <v>149</v>
      </c>
      <c r="N338" s="23" t="s">
        <v>21</v>
      </c>
      <c r="O338" s="120" t="s">
        <v>1917</v>
      </c>
      <c r="P338" s="120" t="s">
        <v>2711</v>
      </c>
      <c r="Q338" s="120" t="s">
        <v>1929</v>
      </c>
      <c r="R338" s="434" t="n">
        <v>134</v>
      </c>
      <c r="S338" s="120" t="s">
        <v>1946</v>
      </c>
      <c r="T338" s="120" t="n">
        <v>2</v>
      </c>
      <c r="U338" s="23" t="s">
        <v>2200</v>
      </c>
      <c r="V338" s="23" t="s">
        <v>21</v>
      </c>
      <c r="W338" s="23" t="s">
        <v>1629</v>
      </c>
      <c r="X338" s="23" t="s">
        <v>1891</v>
      </c>
      <c r="Y338" s="23" t="s">
        <v>1631</v>
      </c>
      <c r="Z338" s="23" t="s">
        <v>21</v>
      </c>
      <c r="AA338" s="23" t="s">
        <v>1897</v>
      </c>
      <c r="AB338" s="23" t="s">
        <v>1898</v>
      </c>
      <c r="AC338" s="23" t="s">
        <v>1941</v>
      </c>
      <c r="AD338" s="23" t="s">
        <v>57</v>
      </c>
      <c r="AE338" s="23"/>
      <c r="AF338" s="23"/>
      <c r="AG338" s="23"/>
      <c r="AH338" s="23"/>
      <c r="AI338" s="23"/>
      <c r="AJ338" s="23"/>
      <c r="AK338" s="23"/>
      <c r="AL338" s="23"/>
      <c r="AM338" s="23"/>
      <c r="AN338" s="23"/>
      <c r="AO338" s="23"/>
      <c r="AP338" s="23" t="s">
        <v>2712</v>
      </c>
    </row>
    <row r="339" s="123" customFormat="true" ht="66.75" hidden="false" customHeight="true" outlineLevel="0" collapsed="false">
      <c r="A339" s="108" t="s">
        <v>928</v>
      </c>
      <c r="B339" s="108" t="s">
        <v>929</v>
      </c>
      <c r="C339" s="108" t="s">
        <v>1780</v>
      </c>
      <c r="D339" s="108" t="s">
        <v>1781</v>
      </c>
      <c r="E339" s="121" t="n">
        <v>2764</v>
      </c>
      <c r="F339" s="121" t="n">
        <v>1792</v>
      </c>
      <c r="G339" s="121" t="n">
        <v>44</v>
      </c>
      <c r="H339" s="120" t="s">
        <v>2713</v>
      </c>
      <c r="I339" s="121" t="s">
        <v>1625</v>
      </c>
      <c r="J339" s="120"/>
      <c r="K339" s="120" t="s">
        <v>21</v>
      </c>
      <c r="L339" s="125" t="n">
        <v>352.51</v>
      </c>
      <c r="M339" s="226" t="n">
        <v>32.09</v>
      </c>
      <c r="N339" s="23" t="s">
        <v>57</v>
      </c>
      <c r="O339" s="120"/>
      <c r="P339" s="120"/>
      <c r="Q339" s="120" t="s">
        <v>1888</v>
      </c>
      <c r="R339" s="120" t="n">
        <v>132</v>
      </c>
      <c r="S339" s="120" t="s">
        <v>1961</v>
      </c>
      <c r="T339" s="120" t="n">
        <v>9</v>
      </c>
      <c r="U339" s="23" t="s">
        <v>2714</v>
      </c>
      <c r="V339" s="23" t="s">
        <v>21</v>
      </c>
      <c r="W339" s="23" t="s">
        <v>1629</v>
      </c>
      <c r="X339" s="23" t="s">
        <v>1891</v>
      </c>
      <c r="Y339" s="23" t="s">
        <v>1896</v>
      </c>
      <c r="Z339" s="23" t="s">
        <v>1632</v>
      </c>
      <c r="AA339" s="23"/>
      <c r="AB339" s="23"/>
      <c r="AC339" s="23"/>
      <c r="AD339" s="23"/>
      <c r="AE339" s="23"/>
      <c r="AF339" s="23"/>
      <c r="AG339" s="23"/>
      <c r="AH339" s="23"/>
      <c r="AI339" s="23"/>
      <c r="AJ339" s="23"/>
      <c r="AK339" s="23"/>
      <c r="AL339" s="23"/>
      <c r="AM339" s="23"/>
      <c r="AN339" s="23"/>
      <c r="AO339" s="23"/>
      <c r="AP339" s="23"/>
    </row>
    <row r="340" s="123" customFormat="true" ht="38.25" hidden="false" customHeight="true" outlineLevel="0" collapsed="false">
      <c r="A340" s="108" t="s">
        <v>928</v>
      </c>
      <c r="B340" s="108" t="s">
        <v>992</v>
      </c>
      <c r="C340" s="108" t="s">
        <v>1782</v>
      </c>
      <c r="D340" s="119" t="s">
        <v>1783</v>
      </c>
      <c r="E340" s="120" t="n">
        <v>974</v>
      </c>
      <c r="F340" s="120" t="n">
        <v>563</v>
      </c>
      <c r="G340" s="120" t="n">
        <v>3</v>
      </c>
      <c r="H340" s="120" t="s">
        <v>2715</v>
      </c>
      <c r="I340" s="121" t="s">
        <v>1625</v>
      </c>
      <c r="J340" s="120" t="s">
        <v>264</v>
      </c>
      <c r="K340" s="120" t="s">
        <v>75</v>
      </c>
      <c r="L340" s="122" t="n">
        <v>123.41</v>
      </c>
      <c r="M340" s="215" t="n">
        <v>2.17</v>
      </c>
      <c r="N340" s="23" t="s">
        <v>57</v>
      </c>
      <c r="O340" s="120"/>
      <c r="P340" s="120"/>
      <c r="Q340" s="120" t="s">
        <v>1929</v>
      </c>
      <c r="R340" s="120" t="n">
        <v>18</v>
      </c>
      <c r="S340" s="120" t="s">
        <v>1961</v>
      </c>
      <c r="T340" s="120" t="n">
        <v>1</v>
      </c>
      <c r="U340" s="23" t="n">
        <v>100</v>
      </c>
      <c r="V340" s="23" t="s">
        <v>31</v>
      </c>
      <c r="W340" s="23" t="s">
        <v>1629</v>
      </c>
      <c r="X340" s="23" t="s">
        <v>2709</v>
      </c>
      <c r="Y340" s="23" t="s">
        <v>1631</v>
      </c>
      <c r="Z340" s="23" t="s">
        <v>21</v>
      </c>
      <c r="AA340" s="23" t="s">
        <v>1897</v>
      </c>
      <c r="AB340" s="23" t="s">
        <v>1898</v>
      </c>
      <c r="AC340" s="23" t="s">
        <v>1899</v>
      </c>
      <c r="AD340" s="23" t="s">
        <v>57</v>
      </c>
      <c r="AE340" s="23"/>
      <c r="AF340" s="23"/>
      <c r="AG340" s="23"/>
      <c r="AH340" s="23"/>
      <c r="AI340" s="23"/>
      <c r="AJ340" s="23"/>
      <c r="AK340" s="23"/>
      <c r="AL340" s="23"/>
      <c r="AM340" s="23"/>
      <c r="AN340" s="23"/>
      <c r="AO340" s="23"/>
      <c r="AP340" s="23" t="s">
        <v>2540</v>
      </c>
    </row>
    <row r="341" customFormat="false" ht="140.25" hidden="false" customHeight="true" outlineLevel="0" collapsed="false">
      <c r="A341" s="127" t="s">
        <v>928</v>
      </c>
      <c r="B341" s="128" t="s">
        <v>181</v>
      </c>
      <c r="C341" s="108" t="s">
        <v>1784</v>
      </c>
      <c r="D341" s="107" t="s">
        <v>1785</v>
      </c>
      <c r="E341" s="120" t="n">
        <v>21540</v>
      </c>
      <c r="F341" s="120"/>
      <c r="G341" s="120"/>
      <c r="H341" s="120" t="s">
        <v>2716</v>
      </c>
      <c r="I341" s="121" t="s">
        <v>1625</v>
      </c>
      <c r="J341" s="120" t="s">
        <v>2717</v>
      </c>
      <c r="K341" s="120" t="s">
        <v>21</v>
      </c>
      <c r="L341" s="122" t="n">
        <v>15356.45</v>
      </c>
      <c r="M341" s="215"/>
      <c r="N341" s="112" t="s">
        <v>57</v>
      </c>
      <c r="O341" s="120"/>
      <c r="P341" s="120"/>
      <c r="Q341" s="120" t="s">
        <v>1627</v>
      </c>
      <c r="R341" s="120" t="n">
        <v>199</v>
      </c>
      <c r="S341" s="120" t="s">
        <v>1961</v>
      </c>
      <c r="T341" s="120" t="n">
        <v>11</v>
      </c>
      <c r="U341" s="112" t="n">
        <v>2340</v>
      </c>
      <c r="V341" s="112" t="s">
        <v>21</v>
      </c>
      <c r="W341" s="112" t="s">
        <v>1907</v>
      </c>
      <c r="X341" s="112" t="s">
        <v>1630</v>
      </c>
      <c r="Y341" s="112" t="s">
        <v>1896</v>
      </c>
      <c r="Z341" s="112" t="s">
        <v>1632</v>
      </c>
      <c r="AQ341" s="227" t="s">
        <v>2718</v>
      </c>
    </row>
    <row r="342" s="123" customFormat="true" ht="38.25" hidden="false" customHeight="true" outlineLevel="0" collapsed="false">
      <c r="A342" s="108" t="s">
        <v>928</v>
      </c>
      <c r="B342" s="108" t="s">
        <v>988</v>
      </c>
      <c r="C342" s="108" t="s">
        <v>1786</v>
      </c>
      <c r="D342" s="108" t="s">
        <v>1787</v>
      </c>
      <c r="E342" s="120" t="n">
        <v>283</v>
      </c>
      <c r="F342" s="120" t="n">
        <v>50</v>
      </c>
      <c r="G342" s="120" t="n">
        <v>1</v>
      </c>
      <c r="H342" s="120" t="s">
        <v>2719</v>
      </c>
      <c r="I342" s="121" t="s">
        <v>1625</v>
      </c>
      <c r="J342" s="120"/>
      <c r="K342" s="120"/>
      <c r="L342" s="122" t="n">
        <v>43.77</v>
      </c>
      <c r="M342" s="215"/>
      <c r="N342" s="23"/>
      <c r="O342" s="120"/>
      <c r="P342" s="120"/>
      <c r="Q342" s="120" t="s">
        <v>1929</v>
      </c>
      <c r="R342" s="120" t="n">
        <v>70</v>
      </c>
      <c r="S342" s="120" t="s">
        <v>1657</v>
      </c>
      <c r="T342" s="120" t="n">
        <v>2</v>
      </c>
      <c r="U342" s="23" t="n">
        <v>400</v>
      </c>
      <c r="V342" s="23" t="s">
        <v>21</v>
      </c>
      <c r="W342" s="23" t="s">
        <v>2099</v>
      </c>
      <c r="X342" s="23" t="s">
        <v>1891</v>
      </c>
      <c r="Y342" s="23" t="s">
        <v>2231</v>
      </c>
      <c r="Z342" s="23" t="s">
        <v>1632</v>
      </c>
      <c r="AA342" s="23"/>
      <c r="AB342" s="23"/>
      <c r="AC342" s="23"/>
      <c r="AD342" s="23"/>
      <c r="AE342" s="23"/>
      <c r="AF342" s="23"/>
      <c r="AG342" s="23"/>
      <c r="AH342" s="23"/>
      <c r="AI342" s="23"/>
      <c r="AJ342" s="23"/>
      <c r="AK342" s="23"/>
      <c r="AL342" s="23"/>
      <c r="AM342" s="23"/>
      <c r="AN342" s="23"/>
      <c r="AO342" s="23"/>
      <c r="AP342" s="23"/>
    </row>
    <row r="343" s="123" customFormat="true" ht="38.25" hidden="false" customHeight="true" outlineLevel="0" collapsed="false">
      <c r="A343" s="108" t="s">
        <v>928</v>
      </c>
      <c r="B343" s="108" t="s">
        <v>988</v>
      </c>
      <c r="C343" s="108" t="s">
        <v>1788</v>
      </c>
      <c r="D343" s="108" t="s">
        <v>1789</v>
      </c>
      <c r="E343" s="120" t="n">
        <v>167</v>
      </c>
      <c r="F343" s="120" t="n">
        <v>184</v>
      </c>
      <c r="G343" s="120" t="n">
        <v>1</v>
      </c>
      <c r="H343" s="120" t="s">
        <v>2720</v>
      </c>
      <c r="I343" s="121" t="s">
        <v>1625</v>
      </c>
      <c r="J343" s="120"/>
      <c r="K343" s="120"/>
      <c r="L343" s="122" t="n">
        <v>25.83</v>
      </c>
      <c r="M343" s="215"/>
      <c r="N343" s="23"/>
      <c r="O343" s="120"/>
      <c r="P343" s="120"/>
      <c r="Q343" s="120" t="s">
        <v>1929</v>
      </c>
      <c r="R343" s="120" t="n">
        <v>45</v>
      </c>
      <c r="S343" s="120" t="s">
        <v>1657</v>
      </c>
      <c r="T343" s="120" t="n">
        <v>1</v>
      </c>
      <c r="U343" s="23" t="n">
        <v>50</v>
      </c>
      <c r="V343" s="23" t="s">
        <v>21</v>
      </c>
      <c r="W343" s="23" t="s">
        <v>2099</v>
      </c>
      <c r="X343" s="23" t="s">
        <v>1891</v>
      </c>
      <c r="Y343" s="23" t="s">
        <v>2231</v>
      </c>
      <c r="Z343" s="23" t="s">
        <v>1632</v>
      </c>
      <c r="AA343" s="23"/>
      <c r="AB343" s="23"/>
      <c r="AC343" s="23"/>
      <c r="AD343" s="23"/>
      <c r="AE343" s="23"/>
      <c r="AF343" s="23"/>
      <c r="AG343" s="23"/>
      <c r="AH343" s="23"/>
      <c r="AI343" s="23"/>
      <c r="AJ343" s="23"/>
      <c r="AK343" s="23"/>
      <c r="AL343" s="23"/>
      <c r="AM343" s="23"/>
      <c r="AN343" s="23"/>
      <c r="AO343" s="23"/>
      <c r="AP343" s="23"/>
    </row>
    <row r="344" customFormat="false" ht="83.25" hidden="false" customHeight="true" outlineLevel="0" collapsed="false">
      <c r="A344" s="127" t="s">
        <v>928</v>
      </c>
      <c r="B344" s="128" t="s">
        <v>181</v>
      </c>
      <c r="C344" s="108" t="s">
        <v>1790</v>
      </c>
      <c r="D344" s="107" t="s">
        <v>1791</v>
      </c>
      <c r="E344" s="120" t="n">
        <v>31029</v>
      </c>
      <c r="F344" s="120"/>
      <c r="G344" s="120"/>
      <c r="H344" s="120" t="s">
        <v>2721</v>
      </c>
      <c r="I344" s="121" t="s">
        <v>1625</v>
      </c>
      <c r="J344" s="120" t="s">
        <v>2722</v>
      </c>
      <c r="K344" s="120" t="s">
        <v>21</v>
      </c>
      <c r="L344" s="122" t="n">
        <v>22121.41</v>
      </c>
      <c r="M344" s="215"/>
      <c r="N344" s="112" t="s">
        <v>57</v>
      </c>
      <c r="O344" s="120"/>
      <c r="P344" s="120"/>
      <c r="Q344" s="120" t="s">
        <v>1627</v>
      </c>
      <c r="R344" s="120" t="n">
        <v>257</v>
      </c>
      <c r="S344" s="120" t="s">
        <v>1961</v>
      </c>
      <c r="T344" s="120" t="n">
        <v>4</v>
      </c>
      <c r="U344" s="112" t="n">
        <v>5450</v>
      </c>
      <c r="V344" s="112" t="s">
        <v>21</v>
      </c>
      <c r="W344" s="112" t="s">
        <v>1907</v>
      </c>
      <c r="X344" s="112" t="s">
        <v>1630</v>
      </c>
      <c r="Y344" s="112" t="s">
        <v>1896</v>
      </c>
      <c r="Z344" s="112" t="s">
        <v>1632</v>
      </c>
    </row>
    <row r="345" s="123" customFormat="true" ht="66.75" hidden="false" customHeight="true" outlineLevel="0" collapsed="false">
      <c r="A345" s="108" t="s">
        <v>928</v>
      </c>
      <c r="B345" s="108" t="s">
        <v>929</v>
      </c>
      <c r="C345" s="108" t="s">
        <v>1792</v>
      </c>
      <c r="D345" s="119" t="s">
        <v>1793</v>
      </c>
      <c r="E345" s="121" t="n">
        <v>9546</v>
      </c>
      <c r="F345" s="121" t="n">
        <v>3030</v>
      </c>
      <c r="G345" s="120" t="n">
        <v>390</v>
      </c>
      <c r="H345" s="120" t="s">
        <v>2723</v>
      </c>
      <c r="I345" s="121" t="s">
        <v>1625</v>
      </c>
      <c r="J345" s="120" t="s">
        <v>2724</v>
      </c>
      <c r="K345" s="120" t="s">
        <v>21</v>
      </c>
      <c r="L345" s="125" t="n">
        <v>1103.34</v>
      </c>
      <c r="M345" s="226" t="n">
        <v>497.78</v>
      </c>
      <c r="N345" s="23" t="s">
        <v>57</v>
      </c>
      <c r="O345" s="120"/>
      <c r="P345" s="120"/>
      <c r="Q345" s="120" t="s">
        <v>1888</v>
      </c>
      <c r="R345" s="120" t="n">
        <v>188</v>
      </c>
      <c r="S345" s="120" t="s">
        <v>1961</v>
      </c>
      <c r="T345" s="120" t="n">
        <v>4</v>
      </c>
      <c r="U345" s="23" t="s">
        <v>2725</v>
      </c>
      <c r="V345" s="23" t="s">
        <v>21</v>
      </c>
      <c r="W345" s="23" t="s">
        <v>1629</v>
      </c>
      <c r="X345" s="23" t="s">
        <v>1891</v>
      </c>
      <c r="Y345" s="23" t="s">
        <v>1896</v>
      </c>
      <c r="Z345" s="23" t="s">
        <v>1632</v>
      </c>
      <c r="AA345" s="23"/>
      <c r="AB345" s="23"/>
      <c r="AC345" s="23"/>
      <c r="AD345" s="23"/>
      <c r="AE345" s="23"/>
      <c r="AF345" s="23"/>
      <c r="AG345" s="23"/>
      <c r="AH345" s="23"/>
      <c r="AI345" s="23"/>
      <c r="AJ345" s="23"/>
      <c r="AK345" s="23"/>
      <c r="AL345" s="23"/>
      <c r="AM345" s="23"/>
      <c r="AN345" s="23"/>
      <c r="AO345" s="23"/>
      <c r="AP345" s="23"/>
    </row>
    <row r="346" s="161" customFormat="true" ht="131.25" hidden="false" customHeight="true" outlineLevel="0" collapsed="false">
      <c r="A346" s="108" t="s">
        <v>928</v>
      </c>
      <c r="B346" s="108" t="s">
        <v>963</v>
      </c>
      <c r="C346" s="108" t="s">
        <v>1794</v>
      </c>
      <c r="D346" s="119" t="s">
        <v>1795</v>
      </c>
      <c r="E346" s="165" t="n">
        <v>13831</v>
      </c>
      <c r="F346" s="165" t="n">
        <v>4120</v>
      </c>
      <c r="G346" s="165" t="n">
        <v>333</v>
      </c>
      <c r="H346" s="120" t="s">
        <v>2696</v>
      </c>
      <c r="I346" s="121" t="s">
        <v>2167</v>
      </c>
      <c r="J346" s="120" t="s">
        <v>75</v>
      </c>
      <c r="K346" s="120" t="s">
        <v>75</v>
      </c>
      <c r="L346" s="166" t="n">
        <v>1336</v>
      </c>
      <c r="M346" s="197" t="n">
        <v>629</v>
      </c>
      <c r="N346" s="23" t="s">
        <v>21</v>
      </c>
      <c r="O346" s="120" t="s">
        <v>2049</v>
      </c>
      <c r="P346" s="120"/>
      <c r="Q346" s="120" t="s">
        <v>1888</v>
      </c>
      <c r="R346" s="120" t="n">
        <v>250</v>
      </c>
      <c r="S346" s="120" t="s">
        <v>1905</v>
      </c>
      <c r="T346" s="120" t="n">
        <v>9</v>
      </c>
      <c r="U346" s="23" t="s">
        <v>2726</v>
      </c>
      <c r="V346" s="23" t="s">
        <v>21</v>
      </c>
      <c r="W346" s="23" t="s">
        <v>1629</v>
      </c>
      <c r="X346" s="23" t="s">
        <v>1891</v>
      </c>
      <c r="Y346" s="23" t="s">
        <v>1631</v>
      </c>
      <c r="Z346" s="23" t="s">
        <v>21</v>
      </c>
      <c r="AA346" s="23" t="s">
        <v>1691</v>
      </c>
      <c r="AB346" s="23" t="s">
        <v>1924</v>
      </c>
      <c r="AC346" s="23" t="s">
        <v>1941</v>
      </c>
      <c r="AD346" s="23" t="s">
        <v>57</v>
      </c>
      <c r="AE346" s="23"/>
      <c r="AF346" s="23"/>
      <c r="AG346" s="23"/>
      <c r="AH346" s="23"/>
      <c r="AI346" s="23"/>
      <c r="AJ346" s="23"/>
      <c r="AK346" s="23"/>
      <c r="AL346" s="23"/>
      <c r="AM346" s="23"/>
      <c r="AN346" s="23"/>
      <c r="AO346" s="23"/>
      <c r="AP346" s="23"/>
    </row>
    <row r="347" s="136" customFormat="true" ht="63.75" hidden="false" customHeight="true" outlineLevel="0" collapsed="false">
      <c r="A347" s="108" t="s">
        <v>928</v>
      </c>
      <c r="B347" s="69" t="s">
        <v>963</v>
      </c>
      <c r="C347" s="69" t="s">
        <v>1796</v>
      </c>
      <c r="D347" s="69" t="s">
        <v>1797</v>
      </c>
      <c r="E347" s="121" t="n">
        <v>281</v>
      </c>
      <c r="F347" s="121" t="n">
        <v>48</v>
      </c>
      <c r="G347" s="165" t="n">
        <v>2</v>
      </c>
      <c r="H347" s="121" t="s">
        <v>2027</v>
      </c>
      <c r="I347" s="121" t="s">
        <v>1625</v>
      </c>
      <c r="J347" s="121"/>
      <c r="K347" s="121"/>
      <c r="L347" s="125" t="n">
        <v>20</v>
      </c>
      <c r="M347" s="226" t="n">
        <v>1</v>
      </c>
      <c r="N347" s="23"/>
      <c r="O347" s="121"/>
      <c r="P347" s="121"/>
      <c r="Q347" s="121" t="s">
        <v>1627</v>
      </c>
      <c r="R347" s="121"/>
      <c r="S347" s="121"/>
      <c r="T347" s="121"/>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row>
    <row r="348" s="123" customFormat="true" ht="192" hidden="false" customHeight="true" outlineLevel="0" collapsed="false">
      <c r="A348" s="108" t="s">
        <v>928</v>
      </c>
      <c r="B348" s="43" t="s">
        <v>937</v>
      </c>
      <c r="C348" s="108" t="s">
        <v>1798</v>
      </c>
      <c r="D348" s="119" t="s">
        <v>1799</v>
      </c>
      <c r="E348" s="120" t="n">
        <v>58102</v>
      </c>
      <c r="F348" s="120" t="n">
        <v>7891</v>
      </c>
      <c r="G348" s="120" t="n">
        <v>437</v>
      </c>
      <c r="H348" s="120" t="s">
        <v>2727</v>
      </c>
      <c r="I348" s="121" t="s">
        <v>1625</v>
      </c>
      <c r="J348" s="120" t="s">
        <v>2728</v>
      </c>
      <c r="K348" s="120" t="s">
        <v>75</v>
      </c>
      <c r="L348" s="122" t="n">
        <v>6165</v>
      </c>
      <c r="M348" s="215" t="n">
        <v>1064</v>
      </c>
      <c r="N348" s="23" t="s">
        <v>57</v>
      </c>
      <c r="O348" s="120"/>
      <c r="P348" s="120"/>
      <c r="Q348" s="120" t="s">
        <v>1627</v>
      </c>
      <c r="R348" s="120" t="n">
        <v>717</v>
      </c>
      <c r="S348" s="120" t="s">
        <v>1905</v>
      </c>
      <c r="T348" s="120" t="n">
        <v>6</v>
      </c>
      <c r="U348" s="23" t="n">
        <v>3800</v>
      </c>
      <c r="V348" s="23" t="s">
        <v>21</v>
      </c>
      <c r="W348" s="23" t="s">
        <v>1907</v>
      </c>
      <c r="X348" s="23" t="s">
        <v>1630</v>
      </c>
      <c r="Y348" s="23" t="s">
        <v>1688</v>
      </c>
      <c r="Z348" s="23" t="s">
        <v>1632</v>
      </c>
      <c r="AA348" s="23"/>
      <c r="AB348" s="23"/>
      <c r="AC348" s="23"/>
      <c r="AD348" s="23"/>
      <c r="AE348" s="23"/>
      <c r="AF348" s="23"/>
      <c r="AG348" s="23"/>
      <c r="AH348" s="23"/>
      <c r="AI348" s="23"/>
      <c r="AJ348" s="23"/>
      <c r="AK348" s="23"/>
      <c r="AL348" s="23"/>
      <c r="AM348" s="23"/>
      <c r="AN348" s="23"/>
      <c r="AO348" s="23" t="s">
        <v>2729</v>
      </c>
      <c r="AP348" s="23"/>
    </row>
    <row r="349" s="123" customFormat="true" ht="89.25" hidden="false" customHeight="true" outlineLevel="0" collapsed="false">
      <c r="A349" s="108" t="s">
        <v>928</v>
      </c>
      <c r="B349" s="108" t="s">
        <v>963</v>
      </c>
      <c r="C349" s="108" t="s">
        <v>1800</v>
      </c>
      <c r="D349" s="119" t="s">
        <v>1801</v>
      </c>
      <c r="E349" s="120" t="n">
        <v>5715</v>
      </c>
      <c r="F349" s="120" t="n">
        <v>153</v>
      </c>
      <c r="G349" s="120" t="n">
        <v>21</v>
      </c>
      <c r="H349" s="120" t="s">
        <v>2697</v>
      </c>
      <c r="I349" s="121" t="s">
        <v>1625</v>
      </c>
      <c r="J349" s="120"/>
      <c r="K349" s="120"/>
      <c r="L349" s="122" t="n">
        <v>406.56</v>
      </c>
      <c r="M349" s="215" t="n">
        <v>1670</v>
      </c>
      <c r="N349" s="23"/>
      <c r="O349" s="120"/>
      <c r="P349" s="120"/>
      <c r="Q349" s="120" t="s">
        <v>1627</v>
      </c>
      <c r="R349" s="434" t="n">
        <v>39.5</v>
      </c>
      <c r="S349" s="120" t="s">
        <v>1946</v>
      </c>
      <c r="T349" s="120" t="n">
        <v>0</v>
      </c>
      <c r="U349" s="23"/>
      <c r="V349" s="23" t="s">
        <v>21</v>
      </c>
      <c r="W349" s="23" t="s">
        <v>1687</v>
      </c>
      <c r="X349" s="23" t="s">
        <v>1909</v>
      </c>
      <c r="Y349" s="23" t="s">
        <v>1631</v>
      </c>
      <c r="Z349" s="23" t="s">
        <v>1632</v>
      </c>
      <c r="AA349" s="23"/>
      <c r="AB349" s="23"/>
      <c r="AC349" s="23"/>
      <c r="AD349" s="23" t="s">
        <v>57</v>
      </c>
      <c r="AE349" s="23"/>
      <c r="AF349" s="23"/>
      <c r="AG349" s="23"/>
      <c r="AH349" s="23"/>
      <c r="AI349" s="23"/>
      <c r="AJ349" s="23"/>
      <c r="AK349" s="23"/>
      <c r="AL349" s="23"/>
      <c r="AM349" s="23"/>
      <c r="AN349" s="23"/>
      <c r="AO349" s="23"/>
      <c r="AP349" s="23" t="s">
        <v>2730</v>
      </c>
    </row>
    <row r="350" s="123" customFormat="true" ht="130.5" hidden="false" customHeight="true" outlineLevel="0" collapsed="false">
      <c r="A350" s="108" t="s">
        <v>928</v>
      </c>
      <c r="B350" s="108" t="s">
        <v>954</v>
      </c>
      <c r="C350" s="108" t="s">
        <v>1802</v>
      </c>
      <c r="D350" s="119" t="s">
        <v>1803</v>
      </c>
      <c r="E350" s="120" t="n">
        <v>44078</v>
      </c>
      <c r="F350" s="120" t="n">
        <v>17021</v>
      </c>
      <c r="G350" s="120" t="n">
        <v>1158</v>
      </c>
      <c r="H350" s="120" t="s">
        <v>2731</v>
      </c>
      <c r="I350" s="121" t="s">
        <v>1625</v>
      </c>
      <c r="J350" s="120" t="s">
        <v>2732</v>
      </c>
      <c r="K350" s="120" t="s">
        <v>21</v>
      </c>
      <c r="L350" s="122" t="n">
        <v>5412.13</v>
      </c>
      <c r="M350" s="215" t="n">
        <v>966.9</v>
      </c>
      <c r="N350" s="69" t="s">
        <v>57</v>
      </c>
      <c r="O350" s="120"/>
      <c r="P350" s="120"/>
      <c r="Q350" s="120" t="s">
        <v>1627</v>
      </c>
      <c r="R350" s="120" t="n">
        <v>505</v>
      </c>
      <c r="S350" s="120" t="s">
        <v>1686</v>
      </c>
      <c r="T350" s="120" t="n">
        <v>12</v>
      </c>
      <c r="U350" s="69" t="n">
        <v>9710</v>
      </c>
      <c r="V350" s="69" t="s">
        <v>21</v>
      </c>
      <c r="W350" s="69" t="s">
        <v>1907</v>
      </c>
      <c r="X350" s="69" t="s">
        <v>1891</v>
      </c>
      <c r="Y350" s="23" t="s">
        <v>1645</v>
      </c>
      <c r="Z350" s="69" t="s">
        <v>21</v>
      </c>
      <c r="AA350" s="23" t="s">
        <v>1963</v>
      </c>
      <c r="AB350" s="23" t="s">
        <v>2187</v>
      </c>
      <c r="AC350" s="23" t="s">
        <v>1899</v>
      </c>
      <c r="AD350" s="23" t="s">
        <v>57</v>
      </c>
      <c r="AE350" s="23"/>
      <c r="AF350" s="23"/>
      <c r="AG350" s="23"/>
      <c r="AH350" s="23"/>
      <c r="AI350" s="23"/>
      <c r="AJ350" s="23"/>
      <c r="AK350" s="23"/>
      <c r="AL350" s="23"/>
      <c r="AM350" s="23"/>
      <c r="AN350" s="23"/>
      <c r="AO350" s="69" t="s">
        <v>2733</v>
      </c>
      <c r="AP350" s="69" t="s">
        <v>2734</v>
      </c>
    </row>
    <row r="351" s="118" customFormat="true" ht="73.5" hidden="false" customHeight="true" outlineLevel="0" collapsed="false">
      <c r="A351" s="10" t="s">
        <v>589</v>
      </c>
      <c r="B351" s="10" t="s">
        <v>1804</v>
      </c>
      <c r="C351" s="108" t="s">
        <v>1805</v>
      </c>
      <c r="D351" s="108" t="s">
        <v>1805</v>
      </c>
      <c r="E351" s="120" t="n">
        <v>44078</v>
      </c>
      <c r="F351" s="120" t="s">
        <v>1805</v>
      </c>
      <c r="G351" s="120" t="s">
        <v>1805</v>
      </c>
      <c r="H351" s="120" t="s">
        <v>2735</v>
      </c>
      <c r="I351" s="121" t="s">
        <v>1915</v>
      </c>
      <c r="J351" s="120" t="s">
        <v>75</v>
      </c>
      <c r="K351" s="120" t="s">
        <v>21</v>
      </c>
      <c r="L351" s="122" t="s">
        <v>2736</v>
      </c>
      <c r="M351" s="215" t="s">
        <v>2736</v>
      </c>
      <c r="N351" s="112" t="s">
        <v>21</v>
      </c>
      <c r="O351" s="120" t="s">
        <v>2044</v>
      </c>
      <c r="P351" s="120" t="s">
        <v>2737</v>
      </c>
      <c r="Q351" s="120" t="s">
        <v>1888</v>
      </c>
      <c r="R351" s="120" t="n">
        <v>13</v>
      </c>
      <c r="S351" s="120" t="s">
        <v>1917</v>
      </c>
      <c r="T351" s="120" t="n">
        <v>1</v>
      </c>
      <c r="U351" s="112" t="s">
        <v>2738</v>
      </c>
      <c r="V351" s="112" t="s">
        <v>21</v>
      </c>
      <c r="W351" s="112" t="s">
        <v>1687</v>
      </c>
      <c r="X351" s="112" t="s">
        <v>1630</v>
      </c>
      <c r="Y351" s="112" t="s">
        <v>1631</v>
      </c>
      <c r="Z351" s="112" t="s">
        <v>1632</v>
      </c>
      <c r="AA351" s="112"/>
      <c r="AB351" s="112"/>
      <c r="AC351" s="112"/>
      <c r="AD351" s="112" t="s">
        <v>21</v>
      </c>
      <c r="AE351" s="112" t="s">
        <v>1917</v>
      </c>
      <c r="AF351" s="112" t="s">
        <v>2370</v>
      </c>
      <c r="AG351" s="112" t="s">
        <v>2739</v>
      </c>
      <c r="AH351" s="112" t="s">
        <v>1983</v>
      </c>
      <c r="AI351" s="112"/>
      <c r="AJ351" s="112" t="s">
        <v>2740</v>
      </c>
      <c r="AK351" s="112" t="n">
        <v>29</v>
      </c>
      <c r="AL351" s="112" t="n">
        <v>37</v>
      </c>
      <c r="AM351" s="112" t="n">
        <v>25.2</v>
      </c>
      <c r="AN351" s="112" t="n">
        <v>27.2</v>
      </c>
      <c r="AO351" s="112"/>
      <c r="AP351" s="112" t="s">
        <v>2741</v>
      </c>
      <c r="AQ351" s="109" t="s">
        <v>2742</v>
      </c>
    </row>
    <row r="352" s="123" customFormat="true" ht="45" hidden="false" customHeight="true" outlineLevel="0" collapsed="false">
      <c r="A352" s="10" t="s">
        <v>332</v>
      </c>
      <c r="B352" s="10" t="s">
        <v>356</v>
      </c>
      <c r="C352" s="13" t="s">
        <v>1806</v>
      </c>
      <c r="D352" s="108" t="s">
        <v>1807</v>
      </c>
      <c r="E352" s="120"/>
      <c r="F352" s="120" t="n">
        <v>0</v>
      </c>
      <c r="G352" s="120" t="n">
        <v>16</v>
      </c>
      <c r="H352" s="120" t="s">
        <v>2743</v>
      </c>
      <c r="I352" s="121" t="s">
        <v>1915</v>
      </c>
      <c r="J352" s="120" t="s">
        <v>31</v>
      </c>
      <c r="K352" s="120" t="s">
        <v>31</v>
      </c>
      <c r="L352" s="122"/>
      <c r="M352" s="215" t="n">
        <v>10339</v>
      </c>
      <c r="N352" s="23" t="s">
        <v>21</v>
      </c>
      <c r="O352" s="120" t="s">
        <v>2049</v>
      </c>
      <c r="P352" s="120"/>
      <c r="Q352" s="120" t="s">
        <v>1929</v>
      </c>
      <c r="R352" s="120"/>
      <c r="S352" s="120"/>
      <c r="T352" s="120"/>
      <c r="U352" s="23"/>
      <c r="V352" s="23"/>
      <c r="W352" s="23"/>
      <c r="X352" s="23"/>
      <c r="Y352" s="23"/>
      <c r="Z352" s="23"/>
      <c r="AA352" s="23"/>
      <c r="AB352" s="23"/>
      <c r="AC352" s="23"/>
      <c r="AD352" s="23"/>
      <c r="AE352" s="23"/>
      <c r="AF352" s="23"/>
      <c r="AG352" s="23"/>
      <c r="AH352" s="23"/>
      <c r="AI352" s="23"/>
      <c r="AJ352" s="23"/>
      <c r="AK352" s="23"/>
      <c r="AL352" s="23"/>
      <c r="AM352" s="23"/>
      <c r="AN352" s="23"/>
      <c r="AO352" s="23"/>
      <c r="AP352" s="184" t="s">
        <v>2742</v>
      </c>
    </row>
    <row r="353" s="168" customFormat="true" ht="156.75" hidden="false" customHeight="true" outlineLevel="0" collapsed="false">
      <c r="A353" s="164"/>
      <c r="B353" s="164"/>
      <c r="C353" s="164"/>
      <c r="D353" s="213"/>
      <c r="E353" s="213"/>
      <c r="F353" s="213"/>
      <c r="G353" s="213"/>
      <c r="H353" s="213"/>
      <c r="I353" s="213"/>
      <c r="J353" s="213"/>
      <c r="K353" s="213"/>
      <c r="L353" s="228"/>
      <c r="M353" s="213"/>
      <c r="N353" s="213"/>
      <c r="O353" s="213"/>
      <c r="P353" s="213"/>
      <c r="Q353" s="213"/>
      <c r="R353" s="213"/>
      <c r="S353" s="165"/>
      <c r="T353" s="213"/>
      <c r="U353" s="213"/>
      <c r="V353" s="213"/>
      <c r="W353" s="213"/>
      <c r="X353" s="167"/>
      <c r="Y353" s="213"/>
      <c r="Z353" s="213"/>
      <c r="AA353" s="213"/>
      <c r="AB353" s="213"/>
      <c r="AC353" s="213"/>
      <c r="AD353" s="213"/>
      <c r="AE353" s="213"/>
      <c r="AF353" s="213"/>
      <c r="AG353" s="213"/>
      <c r="AH353" s="213"/>
      <c r="AI353" s="213"/>
      <c r="AJ353" s="213"/>
      <c r="AK353" s="213"/>
      <c r="AL353" s="213"/>
      <c r="AM353" s="213"/>
      <c r="AN353" s="213"/>
      <c r="AO353" s="213"/>
      <c r="AP353" s="213"/>
      <c r="AQ353" s="229"/>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30"/>
      <c r="CR353" s="230"/>
      <c r="CS353" s="230"/>
      <c r="CT353" s="230"/>
      <c r="CU353" s="230"/>
      <c r="CV353" s="230"/>
      <c r="CW353" s="230"/>
      <c r="CX353" s="230"/>
      <c r="CY353" s="230"/>
      <c r="CZ353" s="230"/>
      <c r="DA353" s="230"/>
      <c r="DB353" s="230"/>
      <c r="DC353" s="230"/>
      <c r="DD353" s="230"/>
      <c r="DE353" s="230"/>
      <c r="DF353" s="230"/>
      <c r="DG353" s="230"/>
      <c r="DH353" s="230"/>
      <c r="DI353" s="230"/>
      <c r="DJ353" s="230"/>
      <c r="DK353" s="230"/>
      <c r="DL353" s="230"/>
      <c r="DM353" s="230"/>
      <c r="DN353" s="230"/>
      <c r="DO353" s="230"/>
      <c r="DP353" s="230"/>
      <c r="DQ353" s="230"/>
    </row>
    <row r="354" s="136" customFormat="true" ht="73.9" hidden="false" customHeight="true" outlineLevel="0" collapsed="false">
      <c r="A354" s="69" t="s">
        <v>217</v>
      </c>
      <c r="B354" s="43" t="s">
        <v>271</v>
      </c>
      <c r="C354" s="69" t="s">
        <v>1808</v>
      </c>
      <c r="D354" s="69" t="s">
        <v>1809</v>
      </c>
      <c r="E354" s="121" t="n">
        <v>448</v>
      </c>
      <c r="F354" s="121" t="n">
        <v>125</v>
      </c>
      <c r="G354" s="121" t="n">
        <v>5</v>
      </c>
      <c r="H354" s="121"/>
      <c r="I354" s="121" t="s">
        <v>2167</v>
      </c>
      <c r="J354" s="121"/>
      <c r="K354" s="121"/>
      <c r="L354" s="125" t="n">
        <v>19.9095890410959</v>
      </c>
      <c r="M354" s="226" t="n">
        <v>0.29041095890411</v>
      </c>
      <c r="N354" s="23"/>
      <c r="O354" s="121"/>
      <c r="P354" s="121"/>
      <c r="Q354" s="121" t="s">
        <v>1888</v>
      </c>
      <c r="R354" s="121" t="n">
        <v>24.484</v>
      </c>
      <c r="S354" s="121" t="s">
        <v>1628</v>
      </c>
      <c r="T354" s="121" t="n">
        <v>0</v>
      </c>
      <c r="U354" s="23" t="n">
        <v>0</v>
      </c>
      <c r="V354" s="23" t="s">
        <v>21</v>
      </c>
      <c r="W354" s="23" t="s">
        <v>1687</v>
      </c>
      <c r="X354" s="23" t="s">
        <v>1891</v>
      </c>
      <c r="Y354" s="23" t="s">
        <v>1896</v>
      </c>
      <c r="Z354" s="23" t="s">
        <v>1632</v>
      </c>
      <c r="AA354" s="23"/>
      <c r="AB354" s="23"/>
      <c r="AC354" s="23"/>
      <c r="AD354" s="23"/>
      <c r="AE354" s="23"/>
      <c r="AF354" s="23"/>
      <c r="AG354" s="23"/>
      <c r="AH354" s="23"/>
      <c r="AI354" s="23"/>
      <c r="AJ354" s="23"/>
      <c r="AK354" s="23"/>
      <c r="AL354" s="23"/>
      <c r="AM354" s="23"/>
      <c r="AN354" s="23"/>
      <c r="AO354" s="23"/>
      <c r="AP354" s="23"/>
      <c r="AQ354" s="231" t="s">
        <v>2742</v>
      </c>
    </row>
    <row r="355" s="168" customFormat="true" ht="90" hidden="false" customHeight="true" outlineLevel="0" collapsed="false">
      <c r="A355" s="162"/>
      <c r="B355" s="163"/>
      <c r="C355" s="164"/>
      <c r="D355" s="164"/>
      <c r="E355" s="165"/>
      <c r="F355" s="165"/>
      <c r="G355" s="165"/>
      <c r="H355" s="165"/>
      <c r="I355" s="165"/>
      <c r="J355" s="165"/>
      <c r="K355" s="165"/>
      <c r="L355" s="166"/>
      <c r="M355" s="197"/>
      <c r="N355" s="232"/>
      <c r="O355" s="165"/>
      <c r="P355" s="165"/>
      <c r="Q355" s="165"/>
      <c r="R355" s="453"/>
      <c r="S355" s="165"/>
      <c r="T355" s="233"/>
      <c r="U355" s="234"/>
      <c r="V355" s="232"/>
      <c r="W355" s="235"/>
      <c r="X355" s="232"/>
      <c r="Y355" s="232"/>
      <c r="Z355" s="232"/>
      <c r="AA355" s="232"/>
      <c r="AB355" s="235"/>
      <c r="AC355" s="235"/>
      <c r="AD355" s="232"/>
      <c r="AE355" s="232"/>
      <c r="AF355" s="232"/>
      <c r="AG355" s="236"/>
      <c r="AH355" s="232"/>
      <c r="AI355" s="237"/>
      <c r="AJ355" s="237"/>
      <c r="AK355" s="235"/>
      <c r="AL355" s="232"/>
      <c r="AM355" s="235"/>
      <c r="AN355" s="235"/>
      <c r="AO355" s="235"/>
      <c r="AP355" s="235"/>
      <c r="AQ355" s="229"/>
    </row>
    <row r="356" s="168" customFormat="true" ht="114.75" hidden="false" customHeight="true" outlineLevel="0" collapsed="false">
      <c r="A356" s="162"/>
      <c r="B356" s="163"/>
      <c r="C356" s="164"/>
      <c r="D356" s="164"/>
      <c r="E356" s="165"/>
      <c r="F356" s="165"/>
      <c r="G356" s="165"/>
      <c r="H356" s="165"/>
      <c r="I356" s="165"/>
      <c r="J356" s="165"/>
      <c r="K356" s="165"/>
      <c r="L356" s="166"/>
      <c r="M356" s="197"/>
      <c r="N356" s="232"/>
      <c r="O356" s="165"/>
      <c r="P356" s="165"/>
      <c r="Q356" s="165"/>
      <c r="R356" s="446"/>
      <c r="S356" s="165"/>
      <c r="T356" s="165"/>
      <c r="U356" s="232"/>
      <c r="V356" s="232"/>
      <c r="W356" s="235"/>
      <c r="X356" s="232"/>
      <c r="Y356" s="232"/>
      <c r="Z356" s="232"/>
      <c r="AA356" s="232"/>
      <c r="AB356" s="235"/>
      <c r="AC356" s="235"/>
      <c r="AD356" s="232"/>
      <c r="AE356" s="232"/>
      <c r="AF356" s="232"/>
      <c r="AG356" s="236"/>
      <c r="AH356" s="232"/>
      <c r="AI356" s="232"/>
      <c r="AJ356" s="237"/>
      <c r="AK356" s="232"/>
      <c r="AL356" s="232"/>
      <c r="AM356" s="232"/>
      <c r="AN356" s="232"/>
      <c r="AO356" s="235"/>
      <c r="AP356" s="235"/>
      <c r="AQ356" s="229"/>
    </row>
    <row r="357" s="139" customFormat="true" ht="38.25" hidden="false" customHeight="false" outlineLevel="0" collapsed="false">
      <c r="A357" s="128" t="s">
        <v>332</v>
      </c>
      <c r="B357" s="128" t="s">
        <v>390</v>
      </c>
      <c r="C357" s="45" t="s">
        <v>1810</v>
      </c>
      <c r="D357" s="145" t="s">
        <v>1811</v>
      </c>
      <c r="E357" s="23" t="n">
        <v>25</v>
      </c>
      <c r="F357" s="23" t="n">
        <v>6</v>
      </c>
      <c r="G357" s="23" t="n">
        <v>1</v>
      </c>
      <c r="H357" s="69" t="s">
        <v>2744</v>
      </c>
      <c r="I357" s="69" t="s">
        <v>2190</v>
      </c>
      <c r="J357" s="23"/>
      <c r="K357" s="23"/>
      <c r="L357" s="125" t="n">
        <v>0.76</v>
      </c>
      <c r="M357" s="69" t="n">
        <v>0.1</v>
      </c>
      <c r="N357" s="69" t="s">
        <v>57</v>
      </c>
      <c r="O357" s="23"/>
      <c r="P357" s="23"/>
      <c r="Q357" s="69" t="s">
        <v>1888</v>
      </c>
      <c r="R357" s="23" t="n">
        <v>0.4</v>
      </c>
      <c r="S357" s="120" t="s">
        <v>2745</v>
      </c>
      <c r="T357" s="69" t="n">
        <v>1</v>
      </c>
      <c r="U357" s="69" t="s">
        <v>2746</v>
      </c>
      <c r="V357" s="69" t="s">
        <v>21</v>
      </c>
      <c r="W357" s="23" t="s">
        <v>1629</v>
      </c>
      <c r="X357" s="69" t="s">
        <v>1891</v>
      </c>
      <c r="Y357" s="69" t="s">
        <v>2747</v>
      </c>
      <c r="Z357" s="69" t="s">
        <v>1632</v>
      </c>
      <c r="AA357" s="23"/>
      <c r="AB357" s="23"/>
      <c r="AC357" s="23"/>
      <c r="AD357" s="23"/>
      <c r="AE357" s="23"/>
      <c r="AF357" s="23"/>
      <c r="AG357" s="23"/>
      <c r="AH357" s="23"/>
      <c r="AI357" s="23"/>
      <c r="AJ357" s="23"/>
      <c r="AK357" s="23"/>
      <c r="AL357" s="23"/>
      <c r="AM357" s="23"/>
      <c r="AN357" s="23"/>
      <c r="AO357" s="23"/>
      <c r="AP357" s="23"/>
    </row>
    <row r="358" customFormat="false" ht="38.25" hidden="false" customHeight="false" outlineLevel="0" collapsed="false">
      <c r="A358" s="106" t="s">
        <v>405</v>
      </c>
      <c r="B358" s="107" t="s">
        <v>1038</v>
      </c>
      <c r="C358" s="194" t="s">
        <v>1812</v>
      </c>
      <c r="D358" s="174" t="s">
        <v>1813</v>
      </c>
      <c r="L358" s="113"/>
    </row>
    <row r="359" s="123" customFormat="true" ht="51" hidden="false" customHeight="false" outlineLevel="0" collapsed="false">
      <c r="A359" s="108" t="s">
        <v>658</v>
      </c>
      <c r="B359" s="108" t="s">
        <v>676</v>
      </c>
      <c r="C359" s="45" t="s">
        <v>1814</v>
      </c>
      <c r="D359" s="155" t="s">
        <v>1815</v>
      </c>
      <c r="E359" s="23"/>
      <c r="F359" s="23"/>
      <c r="G359" s="23"/>
      <c r="H359" s="23"/>
      <c r="I359" s="23"/>
      <c r="J359" s="23"/>
      <c r="K359" s="23"/>
      <c r="L359" s="160"/>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row>
    <row r="360" customFormat="false" ht="51" hidden="false" customHeight="false" outlineLevel="0" collapsed="false">
      <c r="A360" s="106" t="s">
        <v>928</v>
      </c>
      <c r="B360" s="107" t="s">
        <v>1753</v>
      </c>
      <c r="C360" s="106" t="s">
        <v>1754</v>
      </c>
      <c r="D360" s="238" t="s">
        <v>1816</v>
      </c>
      <c r="L360" s="113"/>
    </row>
    <row r="361" customFormat="false" ht="51" hidden="false" customHeight="false" outlineLevel="0" collapsed="false">
      <c r="A361" s="106" t="s">
        <v>928</v>
      </c>
      <c r="B361" s="107" t="s">
        <v>1753</v>
      </c>
      <c r="C361" s="106" t="s">
        <v>1756</v>
      </c>
      <c r="D361" s="238" t="s">
        <v>1509</v>
      </c>
      <c r="L361" s="113"/>
    </row>
    <row r="362" customFormat="false" ht="12.75" hidden="false" customHeight="false" outlineLevel="0" collapsed="false">
      <c r="A362" s="106"/>
      <c r="B362" s="107"/>
      <c r="C362" s="45"/>
      <c r="D362" s="238"/>
      <c r="L362" s="113"/>
    </row>
    <row r="363" customFormat="false" ht="51" hidden="false" customHeight="false" outlineLevel="0" collapsed="false">
      <c r="A363" s="106" t="s">
        <v>928</v>
      </c>
      <c r="B363" s="107" t="s">
        <v>1753</v>
      </c>
      <c r="C363" s="106" t="s">
        <v>1762</v>
      </c>
      <c r="D363" s="238" t="s">
        <v>1817</v>
      </c>
      <c r="L363" s="113"/>
    </row>
    <row r="364" customFormat="false" ht="12.75" hidden="false" customHeight="false" outlineLevel="0" collapsed="false">
      <c r="A364" s="106"/>
      <c r="B364" s="107"/>
      <c r="C364" s="106"/>
      <c r="D364" s="238"/>
      <c r="L364" s="113"/>
    </row>
    <row r="365" customFormat="false" ht="12.75" hidden="false" customHeight="false" outlineLevel="0" collapsed="false">
      <c r="A365" s="106"/>
      <c r="B365" s="107"/>
      <c r="C365" s="106"/>
      <c r="D365" s="107"/>
      <c r="L365" s="113"/>
    </row>
    <row r="366" customFormat="false" ht="38.25" hidden="false" customHeight="true" outlineLevel="0" collapsed="false">
      <c r="B366" s="239"/>
      <c r="E366" s="240"/>
      <c r="F366" s="240"/>
      <c r="G366" s="240"/>
      <c r="H366" s="120"/>
      <c r="I366" s="121"/>
      <c r="J366" s="120"/>
      <c r="K366" s="120"/>
    </row>
    <row r="375" customFormat="false" ht="12.75" hidden="false" customHeight="false" outlineLevel="0" collapsed="false">
      <c r="D375" s="241" t="s">
        <v>1818</v>
      </c>
    </row>
  </sheetData>
  <autoFilter ref="A1:AQ68"/>
  <dataValidations count="57">
    <dataValidation allowBlank="true" operator="between" showDropDown="false" showErrorMessage="true" showInputMessage="true" sqref="O2:O12 O15:O17 O20:O30 O32:O34 O37 O41:O62 O64:O81 O83:O88 O91:O108 JK106:JK107 TG106:TG107 ADC106:ADC107 O109:O123 O125:O146 O152:O155 O158:O175 O179:O181 O183:O212 O214:O219 O222:O223 O225:O229 O231:O233 O235:O240 O242:O251 O253:O281 O284 O297:O300 O307:O352 O354" type="list">
      <formula1>aer</formula1>
      <formula2>0</formula2>
    </dataValidation>
    <dataValidation allowBlank="true" operator="between" showDropDown="false" showErrorMessage="true" showInputMessage="true" sqref="K2:K12 N2:N12 V2:V12 AD2:AD12 K15:K17 N15:N17 V15:V17 AD15:AD17 K20:K30 N20:N30 V20:V30 AD20:AD34 K32:K34 N32:N34 V32:V34 K37 N37 V37 AD37 K41:K62 N41:N62 V41:V88 AD41:AD88 K64:K81 N64:N71 N73:N81 K83:K88 N83:N88 K91:K108 N91:N123 V91:V123 AD91:AD123 JG106:JG107 JJ106:JJ107 JR106:JR107 JZ106:JZ107 TC106:TC107 TF106:TF107 TN106:TN107 TV106:TV107 ACY106:ACY107 ADB106:ADB107 ADJ106:ADJ107 ADR106:ADR107 K109:K123 K125:K128 N125:N146 V125:V128 AD125:AD128 J129 M129 U129 AC129 K130:K146 V130:V136 AD130:AD146 V138:V146 K152:K155 N152:N155 V152:V155 AD152:AD155 K158:K170 N158:N175 V158:V175 AD158:AD175 K172:K174 K179:K181 N179:N181 V179:V181 AD179:AD181 K183:K187 N183:N212 V183:V219 AD183:AD219 K189:K196 K198:K219 N214:N219 K222:K223 N222:N223 V222:V223 AD222:AD223 K225:K229 N225:N229 V225:V229 AD225:AD229 K231:K233 N231:N233 V231:V233 AD231:AD233 K235:K240 N235:N240 V235:V240 AD235:AD240 K242:K251 N242:N251 V242:V251 AD242:AD251 K253:K281 N253:N281 V253:V281 AD253:AD281 K284 N284 V284 AD284 K297:K300 N297:N300 V297:V300 AD297:AD300 K307:K328 N307:N352 V307:V352 AD307:AD352 K330:K352 K354 N354 V354 AD354 K366" type="list">
      <formula1>DANE</formula1>
      <formula2>0</formula2>
    </dataValidation>
    <dataValidation allowBlank="true" operator="between" showDropDown="false" showErrorMessage="true" showInputMessage="true" sqref="X2:X12 X15:X17 X20:X30 X32:X34 X37 X41:X88 X91:X108 JT106:JT107 TP106:TP107 ADL106:ADL107 X109:X123 X125:X128 X130:X146 X152:X155 X158:X175 X179:X181 X183:X219 X222:X223 X225:X229 X231:X233 X235:X240 X242:X251 X253:X281 X284 X297:X300 X307:X354" type="list">
      <formula1>lab</formula1>
      <formula2>0</formula2>
    </dataValidation>
    <dataValidation allowBlank="true" operator="between" showDropDown="false" showErrorMessage="true" showInputMessage="true" sqref="Z2:Z12 Z15:Z17 Z20:Z30 Z32:Z34 Z37 Z41:Z88 Z91:Z108 JV106:JV107 TR106:TR107 ADN106:ADN107 Z109:Z123 Z125:Z128 Z130:Z146 Z152:Z155 Z158:Z175 Z179:Z181 Z183:Z219 Z222:Z223 Z225:Z229 Z231:Z233 Z235:Z240 Z242:Z251 Z253:Z281 Z284 Z297:Z300 Z307:Z352 Z354" type="list">
      <formula1>DA</formula1>
      <formula2>0</formula2>
    </dataValidation>
    <dataValidation allowBlank="true" operator="between" showDropDown="false" showErrorMessage="true" showInputMessage="true" sqref="AA2:AA12 AA15:AA17 AA20:AA34 AA37 AA41:AA88 AA91:AA108 JW106:JW107 TS106:TS107 ADO106:ADO107 AA109:AA123 AA125:AA128 Z129 AA130:AA146 AA152:AA155 AA158:AA175 AA179:AA181 AA183:AA219 AA222:AA223 AA225:AA229 AA231:AA233 AA235:AA240 AA242:AA251 AA253:AA281 AA284 AA297:AA300 AA307:AA352 AA354" type="list">
      <formula1>uzrok</formula1>
      <formula2>0</formula2>
    </dataValidation>
    <dataValidation allowBlank="true" operator="between" showDropDown="false" showErrorMessage="true" showInputMessage="true" sqref="AB2:AB12 AB15:AB17 AB20:AB34 AB37 AB41:AB88 AB91:AB108 JX106:JX107 TT106:TT107 ADP106:ADP107 AB109:AB123 AB125:AB128 AA129 AB130:AB146 AB152:AB155 AB158:AB175 AB179:AB181 AB183:AB219 AB222:AB223 AB225:AB229 AB231:AB233 AB235:AB240 AB242:AB251 AB253:AB281 AB284 AB297:AB300 AB307:AB352 AB354" type="list">
      <formula1>radnja</formula1>
      <formula2>0</formula2>
    </dataValidation>
    <dataValidation allowBlank="true" operator="between" showDropDown="false" showErrorMessage="true" showInputMessage="true" sqref="AC2:AC12 AC15:AC17 AC20:AC34 AC37 AC41:AC88 AC91:AC108 JY106:JY107 TU106:TU107 ADQ106:ADQ107 AC109:AC123 AC125:AC128 AB129 AC130:AC146 AC152:AC155 AC158:AC175 AC179:AC181 AC183:AC219 AC222:AC223 AC225:AC229 AC231:AC233 AC235:AC240 AC242:AC251 AC253:AC281 AC284 AC297:AC300 AC307:AC352 AC354" type="list">
      <formula1>vrijeme</formula1>
      <formula2>0</formula2>
    </dataValidation>
    <dataValidation allowBlank="true" operator="between" showDropDown="false" showErrorMessage="true" showInputMessage="true" sqref="AE2:AE12 AE15:AE17 AE20:AE34 AE37 AE41:AE71 AE73:AE88 AE91:AE108 KA106:KA107 TW106:TW107 ADS106:ADS107 AE109:AE123 AE125:AE128 AD129 AE130:AE146 AE152:AE155 AE158:AE175 AE179:AE181 AE183:AE219 AE222:AE223 AE225:AE229 AE231:AE233 AE235:AE240 AE242:AE251 AE253:AE281 AE284 AE297:AE300 AE307:AE352 AE354" type="list">
      <formula1>par</formula1>
      <formula2>0</formula2>
    </dataValidation>
    <dataValidation allowBlank="true" operator="between" showDropDown="false" showErrorMessage="true" showInputMessage="true" sqref="AH2:AH12 AH15:AH17 AH20:AH34 AH37 AH41:AH88 AH91:AH108 KD106:KD107 TZ106:TZ107 ADV106:ADV107 AH109:AH123 AH125:AH128 AG129 AH130:AH146 AH152:AH155 AH158:AH175 AH179:AH181 AH183:AH219 AH222:AH223 AH225:AH229 AH231:AH233 AH235:AH240 AH242:AH251 AH253:AH281 AH284 AH297:AH300 AH307:AH352 AH354" type="list">
      <formula1>prvo</formula1>
      <formula2>0</formula2>
    </dataValidation>
    <dataValidation allowBlank="true" operator="between" showDropDown="false" showErrorMessage="true" showInputMessage="true" sqref="I2:I13 I15:I30 I32:I45 I47:I49 I51:I56 I59:I62 I64:I81 I83:I105 I108:I146 I152:I284 I286:I288 I297:I300 I302 I307:I356 I366" type="list">
      <formula1>Tip_Vode</formula1>
      <formula2>0</formula2>
    </dataValidation>
    <dataValidation allowBlank="true" operator="between" showDropDown="false" showErrorMessage="true" showInputMessage="true" sqref="Q2:Q13 Q15:Q30 Q32:Q45 Q47:Q49 Q51:Q56 Q59:Q62 Q64:Q81 Q83:Q105 Q108:Q146 Q152:Q284 Q286:Q288 Q297:Q300 Q302 Q307:Q354" type="list">
      <formula1>Sustav_novo</formula1>
      <formula2>0</formula2>
    </dataValidation>
    <dataValidation allowBlank="true" operator="between" showDropDown="false" showErrorMessage="true" showInputMessage="true" sqref="Y2:Y13 Y15:Y30 Y32:Y45 Y47:Y49 Y51:Y56 Y59:Y105 Y108:Y146 Y152:Y284 Y286:Y288 Y297:Y300 Y302 Y307:Y355" type="list">
      <formula1>Ucestalost_novo</formula1>
      <formula2>0</formula2>
    </dataValidation>
    <dataValidation allowBlank="true" operator="between" showDropDown="false" showErrorMessage="true" showInputMessage="true" sqref="W2:W13 W15:W30 W32:W45 W47:W49 W51:W56 W59:W105 W108:W146 W152:W284 W286:W288 W297:W300 W302 W307:W356" type="list">
      <formula1>Dezinf_novo</formula1>
      <formula2>0</formula2>
    </dataValidation>
    <dataValidation allowBlank="true" operator="between" showDropDown="false" showErrorMessage="true" showInputMessage="true" sqref="S2:S13 S15:S30 S32:S45 S47:S49 S51:S56 S59:S105 S108:S146 S152:S284 S286:S288 S297:S300 S302 S307:S356" type="list">
      <formula1>MAt_novo</formula1>
      <formula2>0</formula2>
    </dataValidation>
    <dataValidation allowBlank="true" operator="between" showDropDown="false" showErrorMessage="true" showInputMessage="true" sqref="X31" type="list">
      <formula1>lab</formula1>
      <formula2>0</formula2>
    </dataValidation>
    <dataValidation allowBlank="true" operator="between" showDropDown="false" showErrorMessage="true" showInputMessage="true" sqref="Z31" type="list">
      <formula1>DA</formula1>
      <formula2>0</formula2>
    </dataValidation>
    <dataValidation allowBlank="true" operator="between" showDropDown="false" showErrorMessage="true" showInputMessage="true" sqref="Y31 Y285 Y289:Y296 Y301 Y303:Y306" type="list">
      <formula1>Ucestalost_novo</formula1>
      <formula2>0</formula2>
    </dataValidation>
    <dataValidation allowBlank="true" operator="between" showDropDown="false" showErrorMessage="true" showInputMessage="true" sqref="W31 W285 W289:W296 W301 W303:W306" type="list">
      <formula1>Dezinf_novo</formula1>
      <formula2>0</formula2>
    </dataValidation>
    <dataValidation allowBlank="true" operator="between" showDropDown="false" showErrorMessage="true" showInputMessage="true" sqref="S31 S285 S289:S296 S301 S303:S306" type="list">
      <formula1>MAt_novo</formula1>
      <formula2>0</formula2>
    </dataValidation>
    <dataValidation allowBlank="true" operator="between" showDropDown="false" showErrorMessage="true" showInputMessage="true" sqref="O31 O63 O82" type="list">
      <formula1>aer</formula1>
      <formula2>0</formula2>
    </dataValidation>
    <dataValidation allowBlank="true" operator="between" showDropDown="false" showErrorMessage="true" showInputMessage="true" sqref="Q31 Q63 Q82 Q285 Q289:Q296 Q301 Q303:Q306" type="list">
      <formula1>Sustav_novo</formula1>
      <formula2>0</formula2>
    </dataValidation>
    <dataValidation allowBlank="true" operator="between" showDropDown="false" showErrorMessage="true" showInputMessage="true" sqref="K31 N31 V31 K63 N63 K82 N82" type="list">
      <formula1>DANE</formula1>
      <formula2>0</formula2>
    </dataValidation>
    <dataValidation allowBlank="true" operator="between" showDropDown="false" showErrorMessage="true" showInputMessage="true" sqref="I31 I63 I82 I285 I289:I296 I301 I303:I306" type="list">
      <formula1>Tip_Vode</formula1>
      <formula2>0</formula2>
    </dataValidation>
    <dataValidation allowBlank="true" operator="between" showDropDown="false" showErrorMessage="true" showInputMessage="false" sqref="I14 I147:I151" type="list">
      <formula1>Tip_Vode</formula1>
      <formula2>0</formula2>
    </dataValidation>
    <dataValidation allowBlank="true" operator="between" showDropDown="false" showErrorMessage="true" showInputMessage="false" sqref="Q14 Q147:Q151" type="list">
      <formula1>Sustav_novo</formula1>
      <formula2>0</formula2>
    </dataValidation>
    <dataValidation allowBlank="true" operator="between" showDropDown="false" showErrorMessage="true" showInputMessage="false" sqref="Y14 Y147:Y151" type="list">
      <formula1>Ucestalost_novo</formula1>
      <formula2>0</formula2>
    </dataValidation>
    <dataValidation allowBlank="true" operator="between" showDropDown="false" showErrorMessage="true" showInputMessage="false" sqref="W14 W147:W151" type="list">
      <formula1>Dezinf_novo</formula1>
      <formula2>0</formula2>
    </dataValidation>
    <dataValidation allowBlank="true" operator="between" showDropDown="false" showErrorMessage="true" showInputMessage="false" sqref="S14 S147:S151" type="list">
      <formula1>MAt_novo</formula1>
      <formula2>0</formula2>
    </dataValidation>
    <dataValidation allowBlank="true" operator="between" showDropDown="false" showErrorMessage="true" showInputMessage="true" sqref="I46 I50 I57:I58 I106:I107 JE106:JE107 TA106:TA107 ACW106:ACW107" type="list">
      <formula1>t</formula1>
      <formula2>0</formula2>
    </dataValidation>
    <dataValidation allowBlank="true" operator="between" showDropDown="false" showErrorMessage="true" showInputMessage="true" sqref="S46 S50 S57:S58 S106:S107 JO106:JO107 TK106:TK107 ADG106:ADG107" type="list">
      <formula1>mat</formula1>
      <formula2>0</formula2>
    </dataValidation>
    <dataValidation allowBlank="true" operator="between" showDropDown="false" showErrorMessage="true" showInputMessage="false" sqref="Q355:Q356" type="list">
      <formula1>Sustav_novo</formula1>
      <formula2>0</formula2>
    </dataValidation>
    <dataValidation allowBlank="true" operator="between" prompt=" - " showDropDown="false" showErrorMessage="true" showInputMessage="true" sqref="AE13" type="list">
      <formula1>par</formula1>
      <formula2>0</formula2>
    </dataValidation>
    <dataValidation allowBlank="true" operator="between" prompt=" - " showDropDown="false" showErrorMessage="true" showInputMessage="true" sqref="AA13" type="list">
      <formula1>uzrok</formula1>
      <formula2>0</formula2>
    </dataValidation>
    <dataValidation allowBlank="true" operator="between" prompt=" - " showDropDown="false" showErrorMessage="true" showInputMessage="true" sqref="Z13" type="list">
      <formula1>DA</formula1>
      <formula2>0</formula2>
    </dataValidation>
    <dataValidation allowBlank="true" operator="between" prompt=" - " showDropDown="false" showErrorMessage="true" showInputMessage="true" sqref="AB13" type="list">
      <formula1>radnja</formula1>
      <formula2>0</formula2>
    </dataValidation>
    <dataValidation allowBlank="true" operator="between" prompt=" - " showDropDown="false" showErrorMessage="true" showInputMessage="true" sqref="AH13" type="list">
      <formula1>prvo</formula1>
      <formula2>0</formula2>
    </dataValidation>
    <dataValidation allowBlank="true" operator="between" prompt=" - " showDropDown="false" showErrorMessage="true" showInputMessage="true" sqref="K13 N13 V13 AD13" type="list">
      <formula1>DANE</formula1>
      <formula2>0</formula2>
    </dataValidation>
    <dataValidation allowBlank="true" operator="between" prompt=" - " showDropDown="false" showErrorMessage="true" showInputMessage="true" sqref="AC13" type="list">
      <formula1>vrijeme</formula1>
      <formula2>0</formula2>
    </dataValidation>
    <dataValidation allowBlank="true" operator="between" prompt=" - " showDropDown="false" showErrorMessage="true" showInputMessage="true" sqref="X13" type="list">
      <formula1>lab</formula1>
      <formula2>0</formula2>
    </dataValidation>
    <dataValidation allowBlank="true" operator="between" prompt=" - " showDropDown="false" showErrorMessage="true" showInputMessage="true" sqref="O13" type="list">
      <formula1>aer</formula1>
      <formula2>0</formula2>
    </dataValidation>
    <dataValidation allowBlank="true" operator="between" showDropDown="false" showErrorMessage="true" showInputMessage="false" sqref="V355 Y356" type="list">
      <formula1>J</formula1>
      <formula2>0</formula2>
    </dataValidation>
    <dataValidation allowBlank="true" operator="between" showDropDown="false" showErrorMessage="true" showInputMessage="false" sqref="O14 O18:O19 O35:O36 O38:O40 O89:O90 O124 O147:O151 O156:O157 O176:O178 O182 O220:O221 O224 O230 O234 O241 O252 O282:O283 O285:O296 O301:O306 N355:N356" type="list">
      <formula1>aer</formula1>
      <formula2>0</formula2>
    </dataValidation>
    <dataValidation allowBlank="true" operator="between" showDropDown="false" showErrorMessage="true" showInputMessage="false" sqref="K14 N14 V14 AD14 AF14 AP14 AR14:IV14 K18:K19 N18:N19 U18:V19 AD18:AD19 AF18:AG19 AI18:AO19 AR18:IV19 K35:K36 N35:N36 U35:V36 AD35:AD36 AF35:AG36 AI35:AO36 AR35:IV36 K38:K40 N38:N40 U38:V40 AD38:AD40 AF38:AG40 AI38:AO40 AR38:IV40 K89:K90 N89:N90 V89:V90 AD89:AD90 K124 N124 V124 AD124 K147:K151 N147:N151 V147:V151 AD147:AD151 AF147:AF151 AR147:IV151 AP150 K156:K157 N156:N157 V156:V157 AD156:AD157 K176:K178 N176:N178 V176:V178 AD176:AD178 K182 N182 V182 AD182 K220:K221 N220:N221 V220:V221 AD220:AD221 K224 N224 V224 AD224 K230 N230 V230 AD230 K234 N234 V234 AD234 K241 N241 V241 AD241 K252 N252 V252 AD252 K282:K283 N282:N283 V282:V283 AD282:AD283 K285:K296 N285:N296 V285:V296 AD285:AD296 K301:K306 N301:N306 V301:V306 AD301:AD306 J355:J356 M355:M356 Z355:Z356 V356" type="list">
      <formula1>DANE</formula1>
      <formula2>0</formula2>
    </dataValidation>
    <dataValidation allowBlank="true" operator="between" showDropDown="false" showErrorMessage="true" showInputMessage="false" sqref="P355:P356" type="list">
      <formula1>sustav</formula1>
      <formula2>0</formula2>
    </dataValidation>
    <dataValidation allowBlank="true" operator="between" showDropDown="false" showErrorMessage="true" showInputMessage="false" sqref="T355:T356" type="list">
      <formula1>dez</formula1>
      <formula2>0</formula2>
    </dataValidation>
    <dataValidation allowBlank="true" operator="between" showDropDown="false" showErrorMessage="true" showInputMessage="false" sqref="X14 X18:X19 X35:X36 X38:X40 X89:X90 X124 X147:X151 X156:X157 X176:X178 X182 X220:X221 X224 X230 X234 X241 X252 X282:X283 X285:X296 X301:X306 U355:U356" type="list">
      <formula1>lab</formula1>
      <formula2>0</formula2>
    </dataValidation>
    <dataValidation allowBlank="true" operator="between" showDropDown="false" showErrorMessage="true" showInputMessage="false" sqref="Z14 Z18:Z19 Z35:Z36 Z38:Z40 Z89:Z90 Z124 Z147:Z151 Z156:Z157 Z176:Z178 Z182 Z220:Z221 Z224 Z230 Z234 Z241 Z252 Z282:Z283 Z285:Z296 Z301:Z306" type="list">
      <formula1>DA</formula1>
      <formula2>0</formula2>
    </dataValidation>
    <dataValidation allowBlank="true" operator="between" showDropDown="false" showErrorMessage="true" showInputMessage="false" sqref="AA14 AA18:AA19 AA35:AA36 AA38:AA40 AA89:AA90 AA124 AA147:AA151 AA156:AA157 AA176:AA178 AA182 AA220:AA221 AA224 AA230 AA234 AA241 AA252 AA282:AA283 AA285:AA296 AA301:AA306 X355:X356" type="list">
      <formula1>uzrok</formula1>
      <formula2>0</formula2>
    </dataValidation>
    <dataValidation allowBlank="true" operator="between" showDropDown="false" showErrorMessage="true" showInputMessage="false" sqref="AB14 AB18:AB19 AB35:AB36 AB38:AB40 AB89:AB90 AB124 AB147:AB151 AB156:AB157 AB176:AB178 AB182 AB220:AB221 AB224 AB230 AB234 AB241 AB252 AB282:AB283 AB285:AB296 AB301:AB306" type="list">
      <formula1>radnja</formula1>
      <formula2>0</formula2>
    </dataValidation>
    <dataValidation allowBlank="true" operator="between" showDropDown="false" showErrorMessage="true" showInputMessage="false" sqref="AC14 AC18:AC19 AC35:AC36 AC38:AC40 AC89:AC90 AC124 AC147:AC151 AC156:AC157 AC176:AC178 AC182 AC220:AC221 AC224 AC230 AC234 AC241 AC252 AC282:AC283 AC285:AC296 AC301:AC306" type="list">
      <formula1>vrijeme</formula1>
      <formula2>0</formula2>
    </dataValidation>
    <dataValidation allowBlank="true" operator="between" showDropDown="false" showErrorMessage="true" showInputMessage="false" sqref="AE14 AE18:AE19 AE35:AE36 AE38:AE40 AE89:AE90 AE124 AE147:AE151 AE156:AE157 AE176:AE178 AE182 AE220:AE221 AE224 AE230 AE234 AE241 AE252 AE282:AE283 AE285:AE296 AE301:AE306 AA355:AA356" type="list">
      <formula1>par</formula1>
      <formula2>0</formula2>
    </dataValidation>
    <dataValidation allowBlank="true" operator="between" showDropDown="false" showErrorMessage="true" showInputMessage="false" sqref="AH14 AH18:AH19 AH35:AH36 AH38:AH40 AH89:AH90 AH124 AH147:AH151 AH156:AH157 AH176:AH178 AH182 AH220:AH221 AH224 AH230 AH234 AH241 AH252 AH282:AH283 AH285:AH296 AH301:AH306 AD355:AD356" type="list">
      <formula1>prvo</formula1>
      <formula2>0</formula2>
    </dataValidation>
    <dataValidation allowBlank="true" operator="equal" showDropDown="false" showErrorMessage="false" showInputMessage="false" sqref="U14 U147:U151" type="whole">
      <formula1>0</formula1>
      <formula2>0</formula2>
    </dataValidation>
    <dataValidation allowBlank="false" operator="equal" showDropDown="true" showErrorMessage="false" showInputMessage="false" sqref="AG14 AI14:AO14 AQ14 AG147:AG151 AI147:AO151 AQ148:AQ151" type="list">
      <formula1>""</formula1>
      <formula2>0</formula2>
    </dataValidation>
    <dataValidation allowBlank="true" operator="between" showDropDown="false" showErrorMessage="true" showInputMessage="true" sqref="Y46 Y50 Y57:Y58 Y106:Y107 JU106:JU107 TQ106:TQ107 ADM106:ADM107 X129" type="list">
      <formula1>J</formula1>
      <formula2>0</formula2>
    </dataValidation>
    <dataValidation allowBlank="true" operator="between" showDropDown="false" showErrorMessage="true" showInputMessage="true" sqref="W46 W50 W57:W58 W106:W107 JS106:JS107 TO106:TO107 ADK106:ADK107 V129" type="list">
      <formula1>dez</formula1>
      <formula2>0</formula2>
    </dataValidation>
    <dataValidation allowBlank="true" operator="between" showDropDown="false" showErrorMessage="true" showInputMessage="true" sqref="Q46 Q50 Q57:Q58 Q106:Q107 JM106:JM107 TI106:TI107 ADE106:ADE107 P129" type="list">
      <formula1>sustav</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7.xml><?xml version="1.0" encoding="utf-8"?>
<worksheet xmlns="http://schemas.openxmlformats.org/spreadsheetml/2006/main" xmlns:r="http://schemas.openxmlformats.org/officeDocument/2006/relationships">
  <sheetPr filterMode="false">
    <pageSetUpPr fitToPage="false"/>
  </sheetPr>
  <dimension ref="A1:H1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J284:AJ299 A1"/>
    </sheetView>
  </sheetViews>
  <sheetFormatPr defaultRowHeight="12.75" zeroHeight="false" outlineLevelRow="0" outlineLevelCol="0"/>
  <cols>
    <col collapsed="false" customWidth="true" hidden="false" outlineLevel="0" max="1" min="1" style="0" width="31.01"/>
    <col collapsed="false" customWidth="true" hidden="false" outlineLevel="0" max="4" min="2" style="0" width="8.67"/>
    <col collapsed="false" customWidth="true" hidden="false" outlineLevel="0" max="5" min="5" style="0" width="8.86"/>
    <col collapsed="false" customWidth="true" hidden="false" outlineLevel="0" max="6" min="6" style="0" width="34.13"/>
    <col collapsed="false" customWidth="true" hidden="false" outlineLevel="0" max="7" min="7" style="0" width="14.15"/>
    <col collapsed="false" customWidth="true" hidden="false" outlineLevel="0" max="8" min="8" style="0" width="110.29"/>
    <col collapsed="false" customWidth="true" hidden="false" outlineLevel="0" max="1025" min="9" style="0" width="8.67"/>
  </cols>
  <sheetData>
    <row r="1" customFormat="false" ht="12.75" hidden="false" customHeight="false" outlineLevel="0" collapsed="false">
      <c r="A1" s="454" t="s">
        <v>2748</v>
      </c>
      <c r="E1" s="455" t="s">
        <v>2749</v>
      </c>
      <c r="F1" s="456" t="s">
        <v>2750</v>
      </c>
      <c r="G1" s="455" t="s">
        <v>2751</v>
      </c>
      <c r="H1" s="457" t="s">
        <v>2752</v>
      </c>
    </row>
    <row r="2" customFormat="false" ht="12.75" hidden="false" customHeight="false" outlineLevel="0" collapsed="false">
      <c r="A2" s="0" t="s">
        <v>1915</v>
      </c>
      <c r="E2" s="458" t="s">
        <v>2753</v>
      </c>
      <c r="F2" s="459" t="s">
        <v>1923</v>
      </c>
      <c r="G2" s="458" t="s">
        <v>2754</v>
      </c>
      <c r="H2" s="460" t="s">
        <v>1924</v>
      </c>
    </row>
    <row r="3" customFormat="false" ht="12.75" hidden="false" customHeight="false" outlineLevel="0" collapsed="false">
      <c r="A3" s="0" t="s">
        <v>1625</v>
      </c>
      <c r="E3" s="458" t="s">
        <v>2755</v>
      </c>
      <c r="F3" s="459" t="s">
        <v>2275</v>
      </c>
      <c r="G3" s="458" t="s">
        <v>2756</v>
      </c>
      <c r="H3" s="460" t="s">
        <v>2559</v>
      </c>
    </row>
    <row r="4" customFormat="false" ht="12.75" hidden="false" customHeight="false" outlineLevel="0" collapsed="false">
      <c r="A4" s="0" t="s">
        <v>1967</v>
      </c>
      <c r="E4" s="458" t="s">
        <v>2757</v>
      </c>
      <c r="F4" s="459" t="s">
        <v>1897</v>
      </c>
      <c r="G4" s="458" t="s">
        <v>2755</v>
      </c>
      <c r="H4" s="460" t="s">
        <v>2758</v>
      </c>
    </row>
    <row r="5" customFormat="false" ht="12.75" hidden="false" customHeight="false" outlineLevel="0" collapsed="false">
      <c r="A5" s="461" t="s">
        <v>2167</v>
      </c>
      <c r="E5" s="458" t="s">
        <v>2759</v>
      </c>
      <c r="F5" s="459" t="s">
        <v>2090</v>
      </c>
      <c r="G5" s="458" t="s">
        <v>2760</v>
      </c>
      <c r="H5" s="460" t="s">
        <v>2554</v>
      </c>
    </row>
    <row r="6" customFormat="false" ht="12.75" hidden="false" customHeight="false" outlineLevel="0" collapsed="false">
      <c r="E6" s="458" t="s">
        <v>2761</v>
      </c>
      <c r="F6" s="459" t="s">
        <v>1963</v>
      </c>
      <c r="G6" s="458" t="s">
        <v>2762</v>
      </c>
      <c r="H6" s="460" t="s">
        <v>1898</v>
      </c>
    </row>
    <row r="7" customFormat="false" ht="12.75" hidden="false" customHeight="false" outlineLevel="0" collapsed="false">
      <c r="A7" s="0" t="s">
        <v>21</v>
      </c>
      <c r="E7" s="458" t="s">
        <v>2763</v>
      </c>
      <c r="F7" s="459" t="s">
        <v>1691</v>
      </c>
      <c r="G7" s="458" t="s">
        <v>2764</v>
      </c>
      <c r="H7" s="460" t="s">
        <v>2187</v>
      </c>
    </row>
    <row r="8" customFormat="false" ht="13.5" hidden="false" customHeight="false" outlineLevel="0" collapsed="false">
      <c r="A8" s="0" t="s">
        <v>57</v>
      </c>
      <c r="E8" s="462" t="s">
        <v>2765</v>
      </c>
      <c r="F8" s="463" t="s">
        <v>1950</v>
      </c>
      <c r="G8" s="458" t="s">
        <v>2766</v>
      </c>
      <c r="H8" s="460" t="s">
        <v>1920</v>
      </c>
    </row>
    <row r="9" customFormat="false" ht="12.75" hidden="false" customHeight="false" outlineLevel="0" collapsed="false">
      <c r="E9" s="464"/>
      <c r="F9" s="465"/>
      <c r="G9" s="458" t="s">
        <v>2767</v>
      </c>
      <c r="H9" s="460" t="s">
        <v>2768</v>
      </c>
    </row>
    <row r="10" customFormat="false" ht="12.75" hidden="false" customHeight="false" outlineLevel="0" collapsed="false">
      <c r="E10" s="464"/>
      <c r="F10" s="465"/>
      <c r="G10" s="458" t="s">
        <v>2761</v>
      </c>
      <c r="H10" s="460" t="s">
        <v>1963</v>
      </c>
    </row>
    <row r="11" customFormat="false" ht="12.75" hidden="false" customHeight="false" outlineLevel="0" collapsed="false">
      <c r="A11" s="454" t="s">
        <v>2769</v>
      </c>
      <c r="D11" s="0" t="s">
        <v>21</v>
      </c>
      <c r="E11" s="464"/>
      <c r="F11" s="465"/>
      <c r="G11" s="458" t="s">
        <v>2770</v>
      </c>
      <c r="H11" s="460" t="s">
        <v>1692</v>
      </c>
    </row>
    <row r="12" customFormat="false" ht="12.75" hidden="false" customHeight="false" outlineLevel="0" collapsed="false">
      <c r="A12" s="0" t="s">
        <v>1627</v>
      </c>
      <c r="D12" s="0" t="s">
        <v>57</v>
      </c>
      <c r="E12" s="464"/>
      <c r="F12" s="465"/>
      <c r="G12" s="458" t="s">
        <v>2771</v>
      </c>
      <c r="H12" s="460" t="s">
        <v>2772</v>
      </c>
    </row>
    <row r="13" customFormat="false" ht="13.5" hidden="false" customHeight="false" outlineLevel="0" collapsed="false">
      <c r="A13" s="0" t="s">
        <v>1888</v>
      </c>
      <c r="D13" s="0" t="s">
        <v>1632</v>
      </c>
      <c r="E13" s="464"/>
      <c r="F13" s="465"/>
      <c r="G13" s="462" t="s">
        <v>2773</v>
      </c>
      <c r="H13" s="466" t="s">
        <v>1930</v>
      </c>
    </row>
    <row r="14" customFormat="false" ht="12.75" hidden="false" customHeight="false" outlineLevel="0" collapsed="false">
      <c r="A14" s="467" t="s">
        <v>1929</v>
      </c>
      <c r="E14" s="468"/>
      <c r="F14" s="465"/>
      <c r="G14" s="468"/>
      <c r="H14" s="465"/>
    </row>
    <row r="15" customFormat="false" ht="12.75" hidden="false" customHeight="false" outlineLevel="0" collapsed="false">
      <c r="E15" s="468"/>
      <c r="F15" s="465"/>
      <c r="G15" s="468"/>
      <c r="H15" s="465"/>
    </row>
    <row r="16" customFormat="false" ht="12.75" hidden="false" customHeight="false" outlineLevel="0" collapsed="false">
      <c r="D16" s="0" t="s">
        <v>30</v>
      </c>
      <c r="E16" s="468"/>
      <c r="F16" s="465"/>
      <c r="G16" s="468"/>
      <c r="H16" s="465"/>
    </row>
    <row r="17" customFormat="false" ht="13.5" hidden="false" customHeight="false" outlineLevel="0" collapsed="false">
      <c r="A17" s="0" t="s">
        <v>1983</v>
      </c>
      <c r="D17" s="0" t="s">
        <v>2774</v>
      </c>
      <c r="E17" s="468"/>
      <c r="F17" s="465"/>
      <c r="G17" s="469" t="s">
        <v>2775</v>
      </c>
      <c r="H17" s="470" t="s">
        <v>2776</v>
      </c>
    </row>
    <row r="18" customFormat="false" ht="12.75" hidden="false" customHeight="false" outlineLevel="0" collapsed="false">
      <c r="A18" s="0" t="s">
        <v>1635</v>
      </c>
      <c r="D18" s="0" t="s">
        <v>2777</v>
      </c>
      <c r="E18" s="468"/>
      <c r="F18" s="465"/>
      <c r="G18" s="471" t="s">
        <v>2778</v>
      </c>
      <c r="H18" s="472" t="s">
        <v>1941</v>
      </c>
    </row>
    <row r="19" customFormat="false" ht="12.75" hidden="false" customHeight="false" outlineLevel="0" collapsed="false">
      <c r="A19" s="0" t="s">
        <v>1661</v>
      </c>
      <c r="D19" s="0" t="s">
        <v>2779</v>
      </c>
      <c r="E19" s="468"/>
      <c r="F19" s="465"/>
      <c r="G19" s="458" t="s">
        <v>2763</v>
      </c>
      <c r="H19" s="473" t="s">
        <v>1899</v>
      </c>
    </row>
    <row r="20" customFormat="false" ht="12.75" hidden="false" customHeight="false" outlineLevel="0" collapsed="false">
      <c r="D20" s="0" t="s">
        <v>1917</v>
      </c>
      <c r="E20" s="468"/>
      <c r="F20" s="465"/>
      <c r="G20" s="458" t="s">
        <v>2780</v>
      </c>
      <c r="H20" s="473" t="s">
        <v>1693</v>
      </c>
    </row>
    <row r="21" customFormat="false" ht="13.5" hidden="false" customHeight="false" outlineLevel="0" collapsed="false">
      <c r="E21" s="468"/>
      <c r="F21" s="465"/>
      <c r="G21" s="462" t="s">
        <v>2781</v>
      </c>
      <c r="H21" s="474" t="s">
        <v>2276</v>
      </c>
    </row>
    <row r="22" customFormat="false" ht="12.75" hidden="false" customHeight="false" outlineLevel="0" collapsed="false">
      <c r="E22" s="468"/>
      <c r="F22" s="465"/>
      <c r="G22" s="468"/>
      <c r="H22" s="465"/>
    </row>
    <row r="23" customFormat="false" ht="12.75" hidden="false" customHeight="false" outlineLevel="0" collapsed="false">
      <c r="G23" s="468"/>
      <c r="H23" s="465"/>
    </row>
    <row r="24" customFormat="false" ht="12.75" hidden="false" customHeight="false" outlineLevel="0" collapsed="false">
      <c r="A24" s="475" t="s">
        <v>2782</v>
      </c>
      <c r="F24" s="0" t="s">
        <v>1630</v>
      </c>
      <c r="G24" s="468"/>
      <c r="H24" s="465"/>
    </row>
    <row r="25" customFormat="false" ht="12.75" hidden="false" customHeight="false" outlineLevel="0" collapsed="false">
      <c r="A25" s="476" t="s">
        <v>2783</v>
      </c>
      <c r="F25" s="0" t="s">
        <v>1891</v>
      </c>
      <c r="G25" s="468"/>
      <c r="H25" s="465"/>
    </row>
    <row r="26" customFormat="false" ht="12.75" hidden="false" customHeight="false" outlineLevel="0" collapsed="false">
      <c r="A26" s="476" t="s">
        <v>1644</v>
      </c>
      <c r="F26" s="0" t="s">
        <v>1909</v>
      </c>
      <c r="G26" s="468"/>
    </row>
    <row r="27" customFormat="false" ht="25.5" hidden="false" customHeight="false" outlineLevel="0" collapsed="false">
      <c r="A27" s="477" t="s">
        <v>2279</v>
      </c>
      <c r="E27" s="478"/>
      <c r="F27" s="479" t="s">
        <v>2784</v>
      </c>
      <c r="G27" s="480"/>
    </row>
    <row r="28" customFormat="false" ht="12.75" hidden="false" customHeight="false" outlineLevel="0" collapsed="false">
      <c r="A28" s="477" t="s">
        <v>1956</v>
      </c>
      <c r="G28" s="468"/>
      <c r="H28" s="465"/>
    </row>
    <row r="29" customFormat="false" ht="12.75" hidden="false" customHeight="false" outlineLevel="0" collapsed="false">
      <c r="A29" s="476" t="s">
        <v>2037</v>
      </c>
      <c r="G29" s="468"/>
      <c r="H29" s="465"/>
    </row>
    <row r="30" customFormat="false" ht="12.75" hidden="false" customHeight="false" outlineLevel="0" collapsed="false">
      <c r="A30" s="476" t="s">
        <v>2186</v>
      </c>
      <c r="G30" s="468"/>
      <c r="H30" s="465"/>
    </row>
    <row r="31" customFormat="false" ht="12.75" hidden="false" customHeight="false" outlineLevel="0" collapsed="false">
      <c r="A31" s="476" t="s">
        <v>2245</v>
      </c>
      <c r="G31" s="468"/>
      <c r="H31" s="465"/>
    </row>
    <row r="32" customFormat="false" ht="12.75" hidden="false" customHeight="false" outlineLevel="0" collapsed="false">
      <c r="A32" s="476" t="s">
        <v>1968</v>
      </c>
      <c r="G32" s="468"/>
      <c r="H32" s="465"/>
    </row>
    <row r="33" customFormat="false" ht="25.5" hidden="false" customHeight="false" outlineLevel="0" collapsed="false">
      <c r="A33" s="476" t="s">
        <v>2049</v>
      </c>
    </row>
    <row r="34" customFormat="false" ht="12.75" hidden="false" customHeight="false" outlineLevel="0" collapsed="false">
      <c r="A34" s="476" t="s">
        <v>1938</v>
      </c>
    </row>
    <row r="35" customFormat="false" ht="12.75" hidden="false" customHeight="false" outlineLevel="0" collapsed="false">
      <c r="A35" s="476" t="s">
        <v>2094</v>
      </c>
    </row>
    <row r="36" customFormat="false" ht="38.25" hidden="false" customHeight="false" outlineLevel="0" collapsed="false">
      <c r="A36" s="477" t="s">
        <v>2044</v>
      </c>
    </row>
    <row r="37" customFormat="false" ht="12.75" hidden="false" customHeight="false" outlineLevel="0" collapsed="false">
      <c r="A37" s="479" t="s">
        <v>2785</v>
      </c>
      <c r="G37" s="481" t="s">
        <v>9</v>
      </c>
    </row>
    <row r="38" customFormat="false" ht="12.75" hidden="false" customHeight="false" outlineLevel="0" collapsed="false">
      <c r="A38" s="479" t="s">
        <v>2272</v>
      </c>
      <c r="G38" s="482" t="s">
        <v>30</v>
      </c>
    </row>
    <row r="39" customFormat="false" ht="12.75" hidden="false" customHeight="false" outlineLevel="0" collapsed="false">
      <c r="A39" s="479" t="s">
        <v>2786</v>
      </c>
      <c r="G39" s="0" t="s">
        <v>107</v>
      </c>
    </row>
    <row r="40" customFormat="false" ht="38.25" hidden="false" customHeight="false" outlineLevel="0" collapsed="false">
      <c r="A40" s="477" t="s">
        <v>2787</v>
      </c>
      <c r="G40" s="483" t="s">
        <v>377</v>
      </c>
    </row>
    <row r="41" customFormat="false" ht="12.75" hidden="false" customHeight="false" outlineLevel="0" collapsed="false">
      <c r="A41" s="484" t="s">
        <v>1917</v>
      </c>
      <c r="G41" s="483" t="s">
        <v>424</v>
      </c>
    </row>
    <row r="42" customFormat="false" ht="12.75" hidden="false" customHeight="false" outlineLevel="0" collapsed="false">
      <c r="G42" s="483" t="s">
        <v>112</v>
      </c>
    </row>
    <row r="43" customFormat="false" ht="12.75" hidden="false" customHeight="false" outlineLevel="0" collapsed="false">
      <c r="G43" s="483"/>
    </row>
    <row r="45" customFormat="false" ht="12.75" hidden="false" customHeight="false" outlineLevel="0" collapsed="false">
      <c r="A45" s="454" t="s">
        <v>1069</v>
      </c>
      <c r="G45" s="485" t="s">
        <v>2788</v>
      </c>
    </row>
    <row r="46" customFormat="false" ht="12.75" hidden="false" customHeight="false" outlineLevel="0" collapsed="false">
      <c r="A46" s="486" t="s">
        <v>1633</v>
      </c>
      <c r="G46" s="22" t="n">
        <v>2000</v>
      </c>
    </row>
    <row r="47" customFormat="false" ht="12.75" hidden="false" customHeight="false" outlineLevel="0" collapsed="false">
      <c r="A47" s="486" t="s">
        <v>2576</v>
      </c>
      <c r="G47" s="22" t="n">
        <v>2001</v>
      </c>
    </row>
    <row r="48" customFormat="false" ht="12.75" hidden="false" customHeight="false" outlineLevel="0" collapsed="false">
      <c r="A48" s="486" t="s">
        <v>1646</v>
      </c>
      <c r="G48" s="22" t="n">
        <v>2002</v>
      </c>
    </row>
    <row r="49" customFormat="false" ht="12.75" hidden="false" customHeight="false" outlineLevel="0" collapsed="false">
      <c r="A49" s="486" t="s">
        <v>1658</v>
      </c>
      <c r="G49" s="22" t="n">
        <v>2003</v>
      </c>
    </row>
    <row r="50" customFormat="false" ht="12.75" hidden="false" customHeight="false" outlineLevel="0" collapsed="false">
      <c r="A50" s="486" t="s">
        <v>2589</v>
      </c>
      <c r="G50" s="22" t="n">
        <v>2004</v>
      </c>
    </row>
    <row r="51" customFormat="false" ht="12.75" hidden="false" customHeight="false" outlineLevel="0" collapsed="false">
      <c r="A51" s="486" t="s">
        <v>1969</v>
      </c>
      <c r="G51" s="22" t="n">
        <v>2005</v>
      </c>
    </row>
    <row r="52" customFormat="false" ht="12.75" hidden="false" customHeight="false" outlineLevel="0" collapsed="false">
      <c r="A52" s="486" t="s">
        <v>2022</v>
      </c>
      <c r="G52" s="22" t="n">
        <v>2006</v>
      </c>
    </row>
    <row r="53" customFormat="false" ht="12.75" hidden="false" customHeight="false" outlineLevel="0" collapsed="false">
      <c r="A53" s="486" t="s">
        <v>2188</v>
      </c>
      <c r="G53" s="22" t="n">
        <v>2007</v>
      </c>
    </row>
    <row r="54" customFormat="false" ht="12.75" hidden="false" customHeight="false" outlineLevel="0" collapsed="false">
      <c r="A54" s="486" t="s">
        <v>2789</v>
      </c>
      <c r="G54" s="22" t="n">
        <v>2008</v>
      </c>
    </row>
    <row r="55" customFormat="false" ht="12.75" hidden="false" customHeight="false" outlineLevel="0" collapsed="false">
      <c r="A55" s="486" t="s">
        <v>2790</v>
      </c>
      <c r="G55" s="22" t="n">
        <v>2009</v>
      </c>
    </row>
    <row r="56" customFormat="false" ht="12.75" hidden="false" customHeight="false" outlineLevel="0" collapsed="false">
      <c r="A56" s="461" t="s">
        <v>2791</v>
      </c>
      <c r="G56" s="22" t="n">
        <v>2010</v>
      </c>
    </row>
    <row r="57" customFormat="false" ht="12.75" hidden="false" customHeight="false" outlineLevel="0" collapsed="false">
      <c r="A57" s="486" t="s">
        <v>2792</v>
      </c>
      <c r="G57" s="22" t="n">
        <v>2011</v>
      </c>
    </row>
    <row r="58" customFormat="false" ht="12.75" hidden="false" customHeight="false" outlineLevel="0" collapsed="false">
      <c r="A58" s="486" t="s">
        <v>2793</v>
      </c>
      <c r="G58" s="22" t="n">
        <v>2012</v>
      </c>
    </row>
    <row r="59" customFormat="false" ht="12.75" hidden="false" customHeight="false" outlineLevel="0" collapsed="false">
      <c r="A59" s="486" t="s">
        <v>2794</v>
      </c>
      <c r="G59" s="22" t="n">
        <v>2013</v>
      </c>
    </row>
    <row r="60" customFormat="false" ht="12.75" hidden="false" customHeight="false" outlineLevel="0" collapsed="false">
      <c r="A60" s="486" t="s">
        <v>2795</v>
      </c>
      <c r="G60" s="22" t="n">
        <v>2014</v>
      </c>
    </row>
    <row r="61" customFormat="false" ht="12.75" hidden="false" customHeight="false" outlineLevel="0" collapsed="false">
      <c r="A61" s="486" t="s">
        <v>2796</v>
      </c>
      <c r="G61" s="22" t="n">
        <v>2015</v>
      </c>
    </row>
    <row r="62" customFormat="false" ht="12.75" hidden="false" customHeight="false" outlineLevel="0" collapsed="false">
      <c r="A62" s="486" t="s">
        <v>2797</v>
      </c>
      <c r="G62" s="22" t="n">
        <v>2016</v>
      </c>
    </row>
    <row r="63" customFormat="false" ht="12.75" hidden="false" customHeight="false" outlineLevel="0" collapsed="false">
      <c r="A63" s="486" t="s">
        <v>2798</v>
      </c>
      <c r="G63" s="22" t="n">
        <v>2017</v>
      </c>
    </row>
    <row r="64" customFormat="false" ht="12.75" hidden="false" customHeight="false" outlineLevel="0" collapsed="false">
      <c r="A64" s="486" t="s">
        <v>2799</v>
      </c>
    </row>
    <row r="65" customFormat="false" ht="12.75" hidden="false" customHeight="false" outlineLevel="0" collapsed="false">
      <c r="A65" s="486" t="s">
        <v>2800</v>
      </c>
    </row>
    <row r="66" customFormat="false" ht="12.75" hidden="false" customHeight="false" outlineLevel="0" collapsed="false">
      <c r="A66" s="479" t="s">
        <v>1917</v>
      </c>
    </row>
    <row r="68" customFormat="false" ht="12.75" hidden="false" customHeight="false" outlineLevel="0" collapsed="false">
      <c r="A68" s="454" t="s">
        <v>2801</v>
      </c>
    </row>
    <row r="69" customFormat="false" ht="12.75" hidden="false" customHeight="false" outlineLevel="0" collapsed="false">
      <c r="A69" s="479" t="s">
        <v>1907</v>
      </c>
    </row>
    <row r="70" customFormat="false" ht="15.75" hidden="false" customHeight="false" outlineLevel="0" collapsed="false">
      <c r="A70" s="479" t="s">
        <v>2802</v>
      </c>
    </row>
    <row r="71" customFormat="false" ht="12.75" hidden="false" customHeight="false" outlineLevel="0" collapsed="false">
      <c r="A71" s="479" t="s">
        <v>1629</v>
      </c>
    </row>
    <row r="72" customFormat="false" ht="15.75" hidden="false" customHeight="false" outlineLevel="0" collapsed="false">
      <c r="A72" s="487" t="s">
        <v>2803</v>
      </c>
      <c r="F72" s="0" t="s">
        <v>1688</v>
      </c>
      <c r="H72" s="0" t="s">
        <v>2804</v>
      </c>
    </row>
    <row r="73" customFormat="false" ht="12.75" hidden="false" customHeight="false" outlineLevel="0" collapsed="false">
      <c r="A73" s="479" t="s">
        <v>2805</v>
      </c>
      <c r="F73" s="461" t="s">
        <v>1645</v>
      </c>
      <c r="H73" s="0" t="s">
        <v>2806</v>
      </c>
    </row>
    <row r="74" customFormat="false" ht="12.75" hidden="false" customHeight="false" outlineLevel="0" collapsed="false">
      <c r="A74" s="479" t="s">
        <v>2807</v>
      </c>
      <c r="F74" s="461" t="s">
        <v>2141</v>
      </c>
      <c r="H74" s="0" t="s">
        <v>2808</v>
      </c>
    </row>
    <row r="75" customFormat="false" ht="15.75" hidden="false" customHeight="false" outlineLevel="0" collapsed="false">
      <c r="A75" s="479" t="s">
        <v>2809</v>
      </c>
      <c r="F75" s="0" t="s">
        <v>1631</v>
      </c>
      <c r="H75" s="0" t="s">
        <v>2810</v>
      </c>
    </row>
    <row r="76" customFormat="false" ht="12.75" hidden="false" customHeight="false" outlineLevel="0" collapsed="false">
      <c r="A76" s="479" t="s">
        <v>2811</v>
      </c>
      <c r="F76" s="0" t="s">
        <v>1896</v>
      </c>
      <c r="H76" s="0" t="s">
        <v>2812</v>
      </c>
    </row>
    <row r="77" customFormat="false" ht="12.75" hidden="false" customHeight="false" outlineLevel="0" collapsed="false">
      <c r="A77" s="479" t="s">
        <v>1981</v>
      </c>
      <c r="F77" s="461" t="s">
        <v>2021</v>
      </c>
    </row>
    <row r="78" customFormat="false" ht="12.75" hidden="false" customHeight="false" outlineLevel="0" collapsed="false">
      <c r="A78" s="461" t="s">
        <v>2110</v>
      </c>
      <c r="F78" s="461" t="s">
        <v>2813</v>
      </c>
    </row>
    <row r="79" customFormat="false" ht="25.5" hidden="false" customHeight="false" outlineLevel="0" collapsed="false">
      <c r="A79" s="488" t="s">
        <v>2194</v>
      </c>
      <c r="F79" s="479" t="s">
        <v>2231</v>
      </c>
    </row>
    <row r="80" customFormat="false" ht="12.75" hidden="false" customHeight="false" outlineLevel="0" collapsed="false">
      <c r="A80" s="461" t="s">
        <v>2814</v>
      </c>
      <c r="F80" s="461" t="s">
        <v>1892</v>
      </c>
    </row>
    <row r="81" customFormat="false" ht="12.75" hidden="false" customHeight="false" outlineLevel="0" collapsed="false">
      <c r="A81" s="461" t="s">
        <v>2815</v>
      </c>
    </row>
    <row r="82" customFormat="false" ht="12.75" hidden="false" customHeight="false" outlineLevel="0" collapsed="false">
      <c r="A82" s="461" t="s">
        <v>2099</v>
      </c>
      <c r="F82" s="479"/>
    </row>
    <row r="83" customFormat="false" ht="12.75" hidden="false" customHeight="false" outlineLevel="0" collapsed="false">
      <c r="A83" s="479" t="s">
        <v>1917</v>
      </c>
      <c r="F83" s="479"/>
    </row>
    <row r="84" customFormat="false" ht="12.75" hidden="false" customHeight="false" outlineLevel="0" collapsed="false">
      <c r="F84" s="479"/>
    </row>
    <row r="86" customFormat="false" ht="12.75" hidden="false" customHeight="false" outlineLevel="0" collapsed="false">
      <c r="A86" s="489" t="s">
        <v>2816</v>
      </c>
    </row>
    <row r="87" customFormat="false" ht="12.75" hidden="false" customHeight="false" outlineLevel="0" collapsed="false">
      <c r="A87" s="490" t="s">
        <v>1657</v>
      </c>
    </row>
    <row r="88" customFormat="false" ht="25.5" hidden="false" customHeight="false" outlineLevel="0" collapsed="false">
      <c r="A88" s="490" t="s">
        <v>1889</v>
      </c>
    </row>
    <row r="89" customFormat="false" ht="25.5" hidden="false" customHeight="false" outlineLevel="0" collapsed="false">
      <c r="A89" s="490" t="s">
        <v>2817</v>
      </c>
    </row>
    <row r="90" customFormat="false" ht="12.75" hidden="false" customHeight="false" outlineLevel="0" collapsed="false">
      <c r="A90" s="490" t="s">
        <v>2460</v>
      </c>
    </row>
    <row r="91" customFormat="false" ht="12.75" hidden="false" customHeight="false" outlineLevel="0" collapsed="false">
      <c r="A91" s="490" t="s">
        <v>1628</v>
      </c>
    </row>
    <row r="92" customFormat="false" ht="12.75" hidden="false" customHeight="false" outlineLevel="0" collapsed="false">
      <c r="A92" s="491" t="s">
        <v>2197</v>
      </c>
    </row>
    <row r="93" customFormat="false" ht="12.75" hidden="false" customHeight="false" outlineLevel="0" collapsed="false">
      <c r="A93" s="491" t="s">
        <v>1946</v>
      </c>
    </row>
    <row r="94" customFormat="false" ht="12.75" hidden="false" customHeight="false" outlineLevel="0" collapsed="false">
      <c r="A94" s="491" t="s">
        <v>1905</v>
      </c>
    </row>
    <row r="95" customFormat="false" ht="12.75" hidden="false" customHeight="false" outlineLevel="0" collapsed="false">
      <c r="A95" s="479" t="s">
        <v>2818</v>
      </c>
    </row>
    <row r="96" customFormat="false" ht="12.75" hidden="false" customHeight="false" outlineLevel="0" collapsed="false">
      <c r="A96" s="490" t="s">
        <v>2819</v>
      </c>
    </row>
    <row r="97" customFormat="false" ht="12.75" hidden="false" customHeight="false" outlineLevel="0" collapsed="false">
      <c r="A97" s="491" t="s">
        <v>2820</v>
      </c>
    </row>
    <row r="98" customFormat="false" ht="12.75" hidden="false" customHeight="false" outlineLevel="0" collapsed="false">
      <c r="A98" s="491" t="s">
        <v>2367</v>
      </c>
    </row>
    <row r="99" customFormat="false" ht="12.75" hidden="false" customHeight="false" outlineLevel="0" collapsed="false">
      <c r="A99" s="461" t="s">
        <v>2821</v>
      </c>
    </row>
    <row r="100" customFormat="false" ht="12.75" hidden="false" customHeight="false" outlineLevel="0" collapsed="false">
      <c r="A100" s="492" t="s">
        <v>1919</v>
      </c>
    </row>
    <row r="101" customFormat="false" ht="12.75" hidden="false" customHeight="false" outlineLevel="0" collapsed="false">
      <c r="A101" s="492" t="s">
        <v>2150</v>
      </c>
    </row>
    <row r="102" customFormat="false" ht="12.75" hidden="false" customHeight="false" outlineLevel="0" collapsed="false">
      <c r="A102" s="461" t="s">
        <v>2020</v>
      </c>
    </row>
    <row r="103" customFormat="false" ht="25.5" hidden="false" customHeight="false" outlineLevel="0" collapsed="false">
      <c r="A103" s="493" t="s">
        <v>1961</v>
      </c>
    </row>
    <row r="104" customFormat="false" ht="12.75" hidden="false" customHeight="false" outlineLevel="0" collapsed="false">
      <c r="A104" s="461" t="s">
        <v>2822</v>
      </c>
    </row>
    <row r="105" customFormat="false" ht="12.75" hidden="false" customHeight="false" outlineLevel="0" collapsed="false">
      <c r="A105" s="461" t="s">
        <v>2823</v>
      </c>
    </row>
    <row r="106" customFormat="false" ht="25.5" hidden="false" customHeight="false" outlineLevel="0" collapsed="false">
      <c r="A106" s="488" t="s">
        <v>1686</v>
      </c>
    </row>
    <row r="107" customFormat="false" ht="12.75" hidden="false" customHeight="false" outlineLevel="0" collapsed="false">
      <c r="A107" s="479" t="s">
        <v>1917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S8:S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J284:AJ299 A1"/>
    </sheetView>
  </sheetViews>
  <sheetFormatPr defaultRowHeight="12.75" zeroHeight="false" outlineLevelRow="0" outlineLevelCol="0"/>
  <cols>
    <col collapsed="false" customWidth="true" hidden="false" outlineLevel="0" max="1025" min="1" style="0" width="8.67"/>
  </cols>
  <sheetData>
    <row r="8" customFormat="false" ht="12.75" hidden="false" customHeight="false" outlineLevel="0" collapsed="false">
      <c r="S8" s="0" t="s">
        <v>30</v>
      </c>
    </row>
    <row r="9" customFormat="false" ht="12.75" hidden="false" customHeight="false" outlineLevel="0" collapsed="false">
      <c r="S9" s="0" t="s">
        <v>2774</v>
      </c>
    </row>
    <row r="10" customFormat="false" ht="12.75" hidden="false" customHeight="false" outlineLevel="0" collapsed="false">
      <c r="S10" s="0" t="s">
        <v>2777</v>
      </c>
    </row>
    <row r="11" customFormat="false" ht="12.75" hidden="false" customHeight="false" outlineLevel="0" collapsed="false">
      <c r="S11" s="0" t="s">
        <v>2779</v>
      </c>
    </row>
    <row r="12" customFormat="false" ht="12.75" hidden="false" customHeight="false" outlineLevel="0" collapsed="false">
      <c r="S12" s="0" t="s">
        <v>1917</v>
      </c>
    </row>
    <row r="16" customFormat="false" ht="12.75" hidden="false" customHeight="false" outlineLevel="0" collapsed="false">
      <c r="S16" s="0" t="s">
        <v>2804</v>
      </c>
    </row>
    <row r="17" customFormat="false" ht="12.75" hidden="false" customHeight="false" outlineLevel="0" collapsed="false">
      <c r="S17" s="0" t="s">
        <v>2806</v>
      </c>
    </row>
    <row r="18" customFormat="false" ht="12.75" hidden="false" customHeight="false" outlineLevel="0" collapsed="false">
      <c r="S18" s="0" t="s">
        <v>2808</v>
      </c>
    </row>
    <row r="19" customFormat="false" ht="12.75" hidden="false" customHeight="false" outlineLevel="0" collapsed="false">
      <c r="S19" s="0" t="s">
        <v>2810</v>
      </c>
    </row>
    <row r="20" customFormat="false" ht="12.75" hidden="false" customHeight="false" outlineLevel="0" collapsed="false">
      <c r="S20" s="0" t="s">
        <v>2812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H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J284:AJ299 A1"/>
    </sheetView>
  </sheetViews>
  <sheetFormatPr defaultRowHeight="12.75" zeroHeight="false" outlineLevelRow="0" outlineLevelCol="0"/>
  <cols>
    <col collapsed="false" customWidth="true" hidden="false" outlineLevel="0" max="1" min="1" style="0" width="27.58"/>
    <col collapsed="false" customWidth="true" hidden="false" outlineLevel="0" max="4" min="2" style="0" width="8.67"/>
    <col collapsed="false" customWidth="true" hidden="false" outlineLevel="0" max="5" min="5" style="0" width="8.86"/>
    <col collapsed="false" customWidth="true" hidden="false" outlineLevel="0" max="6" min="6" style="0" width="34.13"/>
    <col collapsed="false" customWidth="true" hidden="false" outlineLevel="0" max="7" min="7" style="0" width="14.15"/>
    <col collapsed="false" customWidth="true" hidden="false" outlineLevel="0" max="8" min="8" style="0" width="110.29"/>
    <col collapsed="false" customWidth="true" hidden="false" outlineLevel="0" max="1025" min="9" style="0" width="8.67"/>
  </cols>
  <sheetData>
    <row r="1" customFormat="false" ht="12.75" hidden="false" customHeight="false" outlineLevel="0" collapsed="false">
      <c r="A1" s="454" t="s">
        <v>2748</v>
      </c>
      <c r="E1" s="455" t="s">
        <v>2749</v>
      </c>
      <c r="F1" s="456" t="s">
        <v>2750</v>
      </c>
      <c r="G1" s="455" t="s">
        <v>2751</v>
      </c>
      <c r="H1" s="457" t="s">
        <v>2752</v>
      </c>
    </row>
    <row r="2" customFormat="false" ht="12.75" hidden="false" customHeight="false" outlineLevel="0" collapsed="false">
      <c r="A2" s="0" t="s">
        <v>1915</v>
      </c>
      <c r="E2" s="458" t="s">
        <v>2753</v>
      </c>
      <c r="F2" s="459" t="s">
        <v>1923</v>
      </c>
      <c r="G2" s="458" t="s">
        <v>2754</v>
      </c>
      <c r="H2" s="460" t="s">
        <v>1924</v>
      </c>
    </row>
    <row r="3" customFormat="false" ht="12.75" hidden="false" customHeight="false" outlineLevel="0" collapsed="false">
      <c r="A3" s="0" t="s">
        <v>2062</v>
      </c>
      <c r="E3" s="458" t="s">
        <v>2755</v>
      </c>
      <c r="F3" s="459" t="s">
        <v>2275</v>
      </c>
      <c r="G3" s="458" t="s">
        <v>2756</v>
      </c>
      <c r="H3" s="460" t="s">
        <v>2559</v>
      </c>
    </row>
    <row r="4" customFormat="false" ht="12.75" hidden="false" customHeight="false" outlineLevel="0" collapsed="false">
      <c r="A4" s="0" t="s">
        <v>1967</v>
      </c>
      <c r="E4" s="458" t="s">
        <v>2757</v>
      </c>
      <c r="F4" s="459" t="s">
        <v>1897</v>
      </c>
      <c r="G4" s="458" t="s">
        <v>2755</v>
      </c>
      <c r="H4" s="460" t="s">
        <v>2758</v>
      </c>
    </row>
    <row r="5" customFormat="false" ht="12.75" hidden="false" customHeight="false" outlineLevel="0" collapsed="false">
      <c r="E5" s="458" t="s">
        <v>2759</v>
      </c>
      <c r="F5" s="459" t="s">
        <v>2090</v>
      </c>
      <c r="G5" s="458" t="s">
        <v>2760</v>
      </c>
      <c r="H5" s="460" t="s">
        <v>2554</v>
      </c>
    </row>
    <row r="6" customFormat="false" ht="12.75" hidden="false" customHeight="false" outlineLevel="0" collapsed="false">
      <c r="E6" s="458" t="s">
        <v>2761</v>
      </c>
      <c r="F6" s="459" t="s">
        <v>1963</v>
      </c>
      <c r="G6" s="458" t="s">
        <v>2762</v>
      </c>
      <c r="H6" s="460" t="s">
        <v>1898</v>
      </c>
    </row>
    <row r="7" customFormat="false" ht="12.75" hidden="false" customHeight="false" outlineLevel="0" collapsed="false">
      <c r="A7" s="0" t="s">
        <v>21</v>
      </c>
      <c r="E7" s="458" t="s">
        <v>2763</v>
      </c>
      <c r="F7" s="459" t="s">
        <v>1691</v>
      </c>
      <c r="G7" s="458" t="s">
        <v>2764</v>
      </c>
      <c r="H7" s="460" t="s">
        <v>2187</v>
      </c>
    </row>
    <row r="8" customFormat="false" ht="13.5" hidden="false" customHeight="false" outlineLevel="0" collapsed="false">
      <c r="A8" s="0" t="s">
        <v>57</v>
      </c>
      <c r="E8" s="462" t="s">
        <v>2765</v>
      </c>
      <c r="F8" s="463" t="s">
        <v>1950</v>
      </c>
      <c r="G8" s="458" t="s">
        <v>2766</v>
      </c>
      <c r="H8" s="460" t="s">
        <v>1920</v>
      </c>
    </row>
    <row r="9" customFormat="false" ht="12.75" hidden="false" customHeight="false" outlineLevel="0" collapsed="false">
      <c r="E9" s="464"/>
      <c r="F9" s="465"/>
      <c r="G9" s="458" t="s">
        <v>2767</v>
      </c>
      <c r="H9" s="460" t="s">
        <v>2768</v>
      </c>
    </row>
    <row r="10" customFormat="false" ht="12.75" hidden="false" customHeight="false" outlineLevel="0" collapsed="false">
      <c r="E10" s="464"/>
      <c r="F10" s="465"/>
      <c r="G10" s="458" t="s">
        <v>2761</v>
      </c>
      <c r="H10" s="460" t="s">
        <v>1963</v>
      </c>
    </row>
    <row r="11" customFormat="false" ht="12.75" hidden="false" customHeight="false" outlineLevel="0" collapsed="false">
      <c r="A11" s="454" t="s">
        <v>2769</v>
      </c>
      <c r="D11" s="0" t="s">
        <v>21</v>
      </c>
      <c r="E11" s="464"/>
      <c r="F11" s="465"/>
      <c r="G11" s="458" t="s">
        <v>2770</v>
      </c>
      <c r="H11" s="460" t="s">
        <v>1692</v>
      </c>
    </row>
    <row r="12" customFormat="false" ht="12.75" hidden="false" customHeight="false" outlineLevel="0" collapsed="false">
      <c r="A12" s="0" t="s">
        <v>1627</v>
      </c>
      <c r="D12" s="0" t="s">
        <v>57</v>
      </c>
      <c r="E12" s="464"/>
      <c r="F12" s="465"/>
      <c r="G12" s="458" t="s">
        <v>2771</v>
      </c>
      <c r="H12" s="460" t="s">
        <v>2772</v>
      </c>
    </row>
    <row r="13" customFormat="false" ht="13.5" hidden="false" customHeight="false" outlineLevel="0" collapsed="false">
      <c r="A13" s="0" t="s">
        <v>1888</v>
      </c>
      <c r="D13" s="0" t="s">
        <v>1632</v>
      </c>
      <c r="E13" s="464"/>
      <c r="F13" s="465"/>
      <c r="G13" s="462" t="s">
        <v>2773</v>
      </c>
      <c r="H13" s="466" t="s">
        <v>1930</v>
      </c>
    </row>
    <row r="14" customFormat="false" ht="12.75" hidden="false" customHeight="false" outlineLevel="0" collapsed="false">
      <c r="E14" s="468"/>
      <c r="F14" s="465"/>
      <c r="G14" s="468"/>
      <c r="H14" s="465"/>
    </row>
    <row r="15" customFormat="false" ht="12.75" hidden="false" customHeight="false" outlineLevel="0" collapsed="false">
      <c r="E15" s="468"/>
      <c r="F15" s="465"/>
      <c r="G15" s="468"/>
      <c r="H15" s="465"/>
    </row>
    <row r="16" customFormat="false" ht="12.75" hidden="false" customHeight="false" outlineLevel="0" collapsed="false">
      <c r="E16" s="468"/>
      <c r="F16" s="465"/>
      <c r="G16" s="468"/>
      <c r="H16" s="465"/>
    </row>
    <row r="17" customFormat="false" ht="13.5" hidden="false" customHeight="false" outlineLevel="0" collapsed="false">
      <c r="A17" s="0" t="s">
        <v>1983</v>
      </c>
      <c r="E17" s="468"/>
      <c r="F17" s="465"/>
      <c r="G17" s="469" t="s">
        <v>2775</v>
      </c>
      <c r="H17" s="470" t="s">
        <v>2776</v>
      </c>
    </row>
    <row r="18" customFormat="false" ht="12.75" hidden="false" customHeight="false" outlineLevel="0" collapsed="false">
      <c r="A18" s="0" t="s">
        <v>1635</v>
      </c>
      <c r="E18" s="468"/>
      <c r="F18" s="465"/>
      <c r="G18" s="471" t="s">
        <v>2778</v>
      </c>
      <c r="H18" s="472" t="s">
        <v>1941</v>
      </c>
    </row>
    <row r="19" customFormat="false" ht="12.75" hidden="false" customHeight="false" outlineLevel="0" collapsed="false">
      <c r="A19" s="0" t="s">
        <v>1661</v>
      </c>
      <c r="E19" s="468"/>
      <c r="F19" s="465"/>
      <c r="G19" s="458" t="s">
        <v>2763</v>
      </c>
      <c r="H19" s="473" t="s">
        <v>1899</v>
      </c>
    </row>
    <row r="20" customFormat="false" ht="12.75" hidden="false" customHeight="false" outlineLevel="0" collapsed="false">
      <c r="E20" s="468"/>
      <c r="F20" s="465"/>
      <c r="G20" s="458" t="s">
        <v>2780</v>
      </c>
      <c r="H20" s="473" t="s">
        <v>1693</v>
      </c>
    </row>
    <row r="21" customFormat="false" ht="13.5" hidden="false" customHeight="false" outlineLevel="0" collapsed="false">
      <c r="E21" s="468"/>
      <c r="F21" s="465"/>
      <c r="G21" s="462" t="s">
        <v>2781</v>
      </c>
      <c r="H21" s="474" t="s">
        <v>2276</v>
      </c>
    </row>
    <row r="22" customFormat="false" ht="12.75" hidden="false" customHeight="false" outlineLevel="0" collapsed="false">
      <c r="E22" s="468"/>
      <c r="F22" s="465"/>
      <c r="G22" s="468"/>
      <c r="H22" s="465"/>
    </row>
    <row r="23" customFormat="false" ht="12.75" hidden="false" customHeight="false" outlineLevel="0" collapsed="false">
      <c r="G23" s="468"/>
      <c r="H23" s="465"/>
    </row>
    <row r="24" customFormat="false" ht="12.75" hidden="false" customHeight="false" outlineLevel="0" collapsed="false">
      <c r="A24" s="475" t="s">
        <v>2782</v>
      </c>
      <c r="F24" s="0" t="s">
        <v>1630</v>
      </c>
      <c r="G24" s="468"/>
      <c r="H24" s="465"/>
    </row>
    <row r="25" customFormat="false" ht="12.75" hidden="false" customHeight="false" outlineLevel="0" collapsed="false">
      <c r="A25" s="476" t="s">
        <v>2783</v>
      </c>
      <c r="F25" s="0" t="s">
        <v>1891</v>
      </c>
      <c r="G25" s="468"/>
      <c r="H25" s="465"/>
    </row>
    <row r="26" customFormat="false" ht="12.75" hidden="false" customHeight="false" outlineLevel="0" collapsed="false">
      <c r="A26" s="476" t="s">
        <v>1644</v>
      </c>
      <c r="F26" s="0" t="s">
        <v>1909</v>
      </c>
      <c r="G26" s="468"/>
    </row>
    <row r="27" customFormat="false" ht="25.5" hidden="false" customHeight="false" outlineLevel="0" collapsed="false">
      <c r="A27" s="477" t="s">
        <v>2279</v>
      </c>
      <c r="E27" s="478"/>
      <c r="F27" s="478"/>
      <c r="G27" s="480"/>
    </row>
    <row r="28" customFormat="false" ht="12.75" hidden="false" customHeight="false" outlineLevel="0" collapsed="false">
      <c r="A28" s="477" t="s">
        <v>1956</v>
      </c>
      <c r="G28" s="468"/>
      <c r="H28" s="465"/>
    </row>
    <row r="29" customFormat="false" ht="12.75" hidden="false" customHeight="false" outlineLevel="0" collapsed="false">
      <c r="A29" s="476" t="s">
        <v>2037</v>
      </c>
      <c r="F29" s="0" t="s">
        <v>1688</v>
      </c>
      <c r="G29" s="468"/>
      <c r="H29" s="465"/>
    </row>
    <row r="30" customFormat="false" ht="12.75" hidden="false" customHeight="false" outlineLevel="0" collapsed="false">
      <c r="A30" s="476" t="s">
        <v>2186</v>
      </c>
      <c r="F30" s="0" t="s">
        <v>1631</v>
      </c>
      <c r="G30" s="468"/>
      <c r="H30" s="465"/>
    </row>
    <row r="31" customFormat="false" ht="12.75" hidden="false" customHeight="false" outlineLevel="0" collapsed="false">
      <c r="A31" s="476" t="s">
        <v>2245</v>
      </c>
      <c r="F31" s="0" t="s">
        <v>1896</v>
      </c>
      <c r="G31" s="468"/>
      <c r="H31" s="465"/>
    </row>
    <row r="32" customFormat="false" ht="12.75" hidden="false" customHeight="false" outlineLevel="0" collapsed="false">
      <c r="A32" s="476" t="s">
        <v>1968</v>
      </c>
      <c r="F32" s="0" t="s">
        <v>2824</v>
      </c>
      <c r="G32" s="468"/>
      <c r="H32" s="465"/>
    </row>
    <row r="33" customFormat="false" ht="25.5" hidden="false" customHeight="false" outlineLevel="0" collapsed="false">
      <c r="A33" s="476" t="s">
        <v>2049</v>
      </c>
    </row>
    <row r="34" customFormat="false" ht="12.75" hidden="false" customHeight="false" outlineLevel="0" collapsed="false">
      <c r="A34" s="476" t="s">
        <v>1938</v>
      </c>
    </row>
    <row r="35" customFormat="false" ht="12.75" hidden="false" customHeight="false" outlineLevel="0" collapsed="false">
      <c r="A35" s="476" t="s">
        <v>2094</v>
      </c>
    </row>
    <row r="36" customFormat="false" ht="51" hidden="false" customHeight="false" outlineLevel="0" collapsed="false">
      <c r="A36" s="477" t="s">
        <v>2044</v>
      </c>
    </row>
    <row r="37" customFormat="false" ht="12.75" hidden="false" customHeight="false" outlineLevel="0" collapsed="false">
      <c r="A37" s="479" t="s">
        <v>2785</v>
      </c>
      <c r="G37" s="481" t="s">
        <v>9</v>
      </c>
    </row>
    <row r="38" customFormat="false" ht="12.75" hidden="false" customHeight="false" outlineLevel="0" collapsed="false">
      <c r="A38" s="479" t="s">
        <v>2272</v>
      </c>
      <c r="G38" s="482" t="s">
        <v>30</v>
      </c>
    </row>
    <row r="39" customFormat="false" ht="12.75" hidden="false" customHeight="false" outlineLevel="0" collapsed="false">
      <c r="A39" s="479" t="s">
        <v>2786</v>
      </c>
      <c r="G39" s="0" t="s">
        <v>107</v>
      </c>
    </row>
    <row r="40" customFormat="false" ht="12.75" hidden="false" customHeight="false" outlineLevel="0" collapsed="false">
      <c r="A40" s="479" t="s">
        <v>2787</v>
      </c>
      <c r="G40" s="483" t="s">
        <v>377</v>
      </c>
    </row>
    <row r="41" customFormat="false" ht="12.75" hidden="false" customHeight="false" outlineLevel="0" collapsed="false">
      <c r="A41" s="484" t="s">
        <v>1917</v>
      </c>
      <c r="G41" s="483" t="s">
        <v>424</v>
      </c>
    </row>
    <row r="42" customFormat="false" ht="12.75" hidden="false" customHeight="false" outlineLevel="0" collapsed="false">
      <c r="A42" s="494"/>
      <c r="G42" s="483" t="s">
        <v>112</v>
      </c>
    </row>
    <row r="43" customFormat="false" ht="12.75" hidden="false" customHeight="false" outlineLevel="0" collapsed="false">
      <c r="G43" s="483"/>
    </row>
    <row r="45" customFormat="false" ht="12.75" hidden="false" customHeight="false" outlineLevel="0" collapsed="false">
      <c r="A45" s="454" t="s">
        <v>1069</v>
      </c>
      <c r="G45" s="485" t="s">
        <v>2788</v>
      </c>
    </row>
    <row r="46" customFormat="false" ht="12.75" hidden="false" customHeight="false" outlineLevel="0" collapsed="false">
      <c r="A46" s="486" t="s">
        <v>1633</v>
      </c>
      <c r="G46" s="22" t="n">
        <v>2000</v>
      </c>
    </row>
    <row r="47" customFormat="false" ht="12.75" hidden="false" customHeight="false" outlineLevel="0" collapsed="false">
      <c r="A47" s="486" t="s">
        <v>2576</v>
      </c>
      <c r="G47" s="22" t="n">
        <v>2001</v>
      </c>
    </row>
    <row r="48" customFormat="false" ht="12.75" hidden="false" customHeight="false" outlineLevel="0" collapsed="false">
      <c r="A48" s="486" t="s">
        <v>1646</v>
      </c>
      <c r="G48" s="22" t="n">
        <v>2002</v>
      </c>
    </row>
    <row r="49" customFormat="false" ht="12.75" hidden="false" customHeight="false" outlineLevel="0" collapsed="false">
      <c r="A49" s="486" t="s">
        <v>1658</v>
      </c>
      <c r="G49" s="22" t="n">
        <v>2003</v>
      </c>
    </row>
    <row r="50" customFormat="false" ht="12.75" hidden="false" customHeight="false" outlineLevel="0" collapsed="false">
      <c r="A50" s="486" t="s">
        <v>2589</v>
      </c>
      <c r="G50" s="22" t="n">
        <v>2004</v>
      </c>
    </row>
    <row r="51" customFormat="false" ht="12.75" hidden="false" customHeight="false" outlineLevel="0" collapsed="false">
      <c r="A51" s="486" t="s">
        <v>1969</v>
      </c>
      <c r="G51" s="22" t="n">
        <v>2005</v>
      </c>
    </row>
    <row r="52" customFormat="false" ht="12.75" hidden="false" customHeight="false" outlineLevel="0" collapsed="false">
      <c r="A52" s="486" t="s">
        <v>2022</v>
      </c>
      <c r="G52" s="22" t="n">
        <v>2006</v>
      </c>
    </row>
    <row r="53" customFormat="false" ht="12.75" hidden="false" customHeight="false" outlineLevel="0" collapsed="false">
      <c r="A53" s="486" t="s">
        <v>2188</v>
      </c>
      <c r="G53" s="22" t="n">
        <v>2007</v>
      </c>
    </row>
    <row r="54" customFormat="false" ht="12.75" hidden="false" customHeight="false" outlineLevel="0" collapsed="false">
      <c r="A54" s="486" t="s">
        <v>2789</v>
      </c>
      <c r="G54" s="22" t="n">
        <v>2008</v>
      </c>
    </row>
    <row r="55" customFormat="false" ht="12.75" hidden="false" customHeight="false" outlineLevel="0" collapsed="false">
      <c r="A55" s="486" t="s">
        <v>2790</v>
      </c>
      <c r="G55" s="22" t="n">
        <v>2009</v>
      </c>
    </row>
    <row r="56" customFormat="false" ht="12.75" hidden="false" customHeight="false" outlineLevel="0" collapsed="false">
      <c r="A56" s="486" t="s">
        <v>2792</v>
      </c>
      <c r="G56" s="22" t="n">
        <v>2010</v>
      </c>
    </row>
    <row r="57" customFormat="false" ht="12.75" hidden="false" customHeight="false" outlineLevel="0" collapsed="false">
      <c r="A57" s="486" t="s">
        <v>2793</v>
      </c>
      <c r="G57" s="22" t="n">
        <v>2011</v>
      </c>
    </row>
    <row r="58" customFormat="false" ht="12.75" hidden="false" customHeight="false" outlineLevel="0" collapsed="false">
      <c r="A58" s="486" t="s">
        <v>2794</v>
      </c>
      <c r="G58" s="22" t="n">
        <v>2012</v>
      </c>
    </row>
    <row r="59" customFormat="false" ht="12.75" hidden="false" customHeight="false" outlineLevel="0" collapsed="false">
      <c r="A59" s="486" t="s">
        <v>2795</v>
      </c>
      <c r="G59" s="22" t="n">
        <v>2013</v>
      </c>
    </row>
    <row r="60" customFormat="false" ht="12.75" hidden="false" customHeight="false" outlineLevel="0" collapsed="false">
      <c r="A60" s="486" t="s">
        <v>2796</v>
      </c>
      <c r="G60" s="22" t="n">
        <v>2014</v>
      </c>
    </row>
    <row r="61" customFormat="false" ht="12.75" hidden="false" customHeight="false" outlineLevel="0" collapsed="false">
      <c r="A61" s="486" t="s">
        <v>2797</v>
      </c>
      <c r="G61" s="22" t="n">
        <v>2015</v>
      </c>
    </row>
    <row r="62" customFormat="false" ht="12.75" hidden="false" customHeight="false" outlineLevel="0" collapsed="false">
      <c r="A62" s="486" t="s">
        <v>2798</v>
      </c>
      <c r="G62" s="22" t="n">
        <v>2016</v>
      </c>
    </row>
    <row r="63" customFormat="false" ht="12.75" hidden="false" customHeight="false" outlineLevel="0" collapsed="false">
      <c r="A63" s="486" t="s">
        <v>2799</v>
      </c>
      <c r="G63" s="22" t="n">
        <v>2017</v>
      </c>
    </row>
    <row r="64" customFormat="false" ht="12.75" hidden="false" customHeight="false" outlineLevel="0" collapsed="false">
      <c r="A64" s="486" t="s">
        <v>2800</v>
      </c>
    </row>
    <row r="65" customFormat="false" ht="12.75" hidden="false" customHeight="false" outlineLevel="0" collapsed="false">
      <c r="A65" s="479" t="s">
        <v>1917</v>
      </c>
    </row>
    <row r="68" customFormat="false" ht="12.75" hidden="false" customHeight="false" outlineLevel="0" collapsed="false">
      <c r="A68" s="454" t="s">
        <v>2801</v>
      </c>
    </row>
    <row r="69" customFormat="false" ht="12.75" hidden="false" customHeight="false" outlineLevel="0" collapsed="false">
      <c r="A69" s="479" t="s">
        <v>1907</v>
      </c>
    </row>
    <row r="70" customFormat="false" ht="15.75" hidden="false" customHeight="false" outlineLevel="0" collapsed="false">
      <c r="A70" s="479" t="s">
        <v>2802</v>
      </c>
    </row>
    <row r="71" customFormat="false" ht="12.75" hidden="false" customHeight="false" outlineLevel="0" collapsed="false">
      <c r="A71" s="479" t="s">
        <v>1629</v>
      </c>
    </row>
    <row r="72" customFormat="false" ht="15.75" hidden="false" customHeight="false" outlineLevel="0" collapsed="false">
      <c r="A72" s="487" t="s">
        <v>2803</v>
      </c>
    </row>
    <row r="73" customFormat="false" ht="12.75" hidden="false" customHeight="false" outlineLevel="0" collapsed="false">
      <c r="A73" s="479" t="s">
        <v>2805</v>
      </c>
    </row>
    <row r="74" customFormat="false" ht="12.75" hidden="false" customHeight="false" outlineLevel="0" collapsed="false">
      <c r="A74" s="479" t="s">
        <v>2807</v>
      </c>
    </row>
    <row r="75" customFormat="false" ht="15.75" hidden="false" customHeight="false" outlineLevel="0" collapsed="false">
      <c r="A75" s="479" t="s">
        <v>2809</v>
      </c>
    </row>
    <row r="76" customFormat="false" ht="12.75" hidden="false" customHeight="false" outlineLevel="0" collapsed="false">
      <c r="A76" s="479" t="s">
        <v>2811</v>
      </c>
    </row>
    <row r="77" customFormat="false" ht="12.75" hidden="false" customHeight="false" outlineLevel="0" collapsed="false">
      <c r="A77" s="479" t="s">
        <v>1917</v>
      </c>
    </row>
    <row r="80" customFormat="false" ht="12.75" hidden="false" customHeight="false" outlineLevel="0" collapsed="false">
      <c r="A80" s="489" t="s">
        <v>2816</v>
      </c>
    </row>
    <row r="81" customFormat="false" ht="12.75" hidden="false" customHeight="false" outlineLevel="0" collapsed="false">
      <c r="A81" s="490" t="s">
        <v>1657</v>
      </c>
    </row>
    <row r="82" customFormat="false" ht="25.5" hidden="false" customHeight="false" outlineLevel="0" collapsed="false">
      <c r="A82" s="490" t="s">
        <v>1889</v>
      </c>
    </row>
    <row r="83" customFormat="false" ht="25.5" hidden="false" customHeight="false" outlineLevel="0" collapsed="false">
      <c r="A83" s="490" t="s">
        <v>2817</v>
      </c>
    </row>
    <row r="84" customFormat="false" ht="12.75" hidden="false" customHeight="false" outlineLevel="0" collapsed="false">
      <c r="A84" s="490" t="s">
        <v>2460</v>
      </c>
    </row>
    <row r="85" customFormat="false" ht="12.75" hidden="false" customHeight="false" outlineLevel="0" collapsed="false">
      <c r="A85" s="490" t="s">
        <v>1628</v>
      </c>
    </row>
    <row r="86" customFormat="false" ht="12.75" hidden="false" customHeight="false" outlineLevel="0" collapsed="false">
      <c r="A86" s="491" t="s">
        <v>2197</v>
      </c>
    </row>
    <row r="87" customFormat="false" ht="12.75" hidden="false" customHeight="false" outlineLevel="0" collapsed="false">
      <c r="A87" s="491" t="s">
        <v>1946</v>
      </c>
    </row>
    <row r="88" customFormat="false" ht="12.75" hidden="false" customHeight="false" outlineLevel="0" collapsed="false">
      <c r="A88" s="491" t="s">
        <v>1905</v>
      </c>
    </row>
    <row r="89" customFormat="false" ht="12.75" hidden="false" customHeight="false" outlineLevel="0" collapsed="false">
      <c r="A89" s="479" t="s">
        <v>2818</v>
      </c>
    </row>
    <row r="90" customFormat="false" ht="12.75" hidden="false" customHeight="false" outlineLevel="0" collapsed="false">
      <c r="A90" s="490" t="s">
        <v>2819</v>
      </c>
    </row>
    <row r="91" customFormat="false" ht="12.75" hidden="false" customHeight="false" outlineLevel="0" collapsed="false">
      <c r="A91" s="491" t="s">
        <v>2820</v>
      </c>
    </row>
    <row r="92" customFormat="false" ht="25.5" hidden="false" customHeight="false" outlineLevel="0" collapsed="false">
      <c r="A92" s="490" t="s">
        <v>2180</v>
      </c>
    </row>
    <row r="93" customFormat="false" ht="12.75" hidden="false" customHeight="false" outlineLevel="0" collapsed="false">
      <c r="A93" s="479" t="s">
        <v>1917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481</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2017-02-08T15:09:27Z</dcterms:created>
  <dc:creator/>
  <dc:description/>
  <dc:language>hr-HR</dc:language>
  <cp:lastModifiedBy/>
  <dcterms:modified xsi:type="dcterms:W3CDTF">2020-03-25T07:14:45Z</dcterms:modified>
  <cp:revision>34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